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drawings/drawing2.xml" ContentType="application/vnd.openxmlformats-officedocument.drawing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iire34\Desktop\DL\読み放題パック\"/>
    </mc:Choice>
  </mc:AlternateContent>
  <xr:revisionPtr revIDLastSave="0" documentId="8_{B1E6BFF6-A836-4E4F-A66F-7E923313D90C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注文書 " sheetId="13" r:id="rId1"/>
    <sheet name="内容変更詳細" sheetId="14" r:id="rId2"/>
    <sheet name="長期契約用注文書" sheetId="3" r:id="rId3"/>
    <sheet name="公共図書館価格表" sheetId="12" r:id="rId4"/>
    <sheet name="価格表" sheetId="5" state="hidden" r:id="rId5"/>
  </sheets>
  <definedNames>
    <definedName name="_xlnm._FilterDatabase" localSheetId="3" hidden="1">公共図書館価格表!$A$1:$T$64</definedName>
    <definedName name="Q_価格表エクセル作成用">公共図書館価格表!$A$4:$S$44</definedName>
    <definedName name="SUMIF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2" i="3" l="1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" i="13"/>
  <c r="F73" i="13" l="1"/>
  <c r="E73" i="13"/>
  <c r="G1" i="3" l="1"/>
  <c r="E74" i="3" l="1"/>
  <c r="F74" i="3"/>
</calcChain>
</file>

<file path=xl/sharedStrings.xml><?xml version="1.0" encoding="utf-8"?>
<sst xmlns="http://schemas.openxmlformats.org/spreadsheetml/2006/main" count="1317" uniqueCount="357">
  <si>
    <t>2025年度</t>
    <rPh sb="4" eb="6">
      <t>ネンド</t>
    </rPh>
    <phoneticPr fontId="10"/>
  </si>
  <si>
    <t>読み放題パック【公共図書館用】注文書</t>
    <rPh sb="8" eb="10">
      <t>コウキョウ</t>
    </rPh>
    <rPh sb="10" eb="13">
      <t>トショカン</t>
    </rPh>
    <rPh sb="13" eb="14">
      <t>ヨウ</t>
    </rPh>
    <rPh sb="15" eb="18">
      <t>チュウモンショ</t>
    </rPh>
    <phoneticPr fontId="9"/>
  </si>
  <si>
    <t>申込日：　</t>
    <rPh sb="0" eb="3">
      <t>モウシコミビ</t>
    </rPh>
    <phoneticPr fontId="10"/>
  </si>
  <si>
    <t>貴館名：　</t>
    <rPh sb="0" eb="1">
      <t>キ</t>
    </rPh>
    <rPh sb="1" eb="3">
      <t>カンメイ</t>
    </rPh>
    <phoneticPr fontId="10"/>
  </si>
  <si>
    <t>テナントID：</t>
    <phoneticPr fontId="10"/>
  </si>
  <si>
    <t>利用開始年月：　</t>
    <rPh sb="0" eb="2">
      <t>リヨウ</t>
    </rPh>
    <rPh sb="2" eb="4">
      <t>カイシ</t>
    </rPh>
    <rPh sb="4" eb="6">
      <t>ネンゲツ</t>
    </rPh>
    <phoneticPr fontId="10"/>
  </si>
  <si>
    <t>№</t>
    <phoneticPr fontId="9"/>
  </si>
  <si>
    <t>パック商品番号</t>
  </si>
  <si>
    <t>出版者</t>
  </si>
  <si>
    <t xml:space="preserve">パック名 </t>
    <phoneticPr fontId="10"/>
  </si>
  <si>
    <t>希望するセットにチェック</t>
    <phoneticPr fontId="10"/>
  </si>
  <si>
    <t>12ヶ月提供価（税別）</t>
    <rPh sb="3" eb="4">
      <t>ゲツ</t>
    </rPh>
    <rPh sb="4" eb="6">
      <t>テイキョウ</t>
    </rPh>
    <phoneticPr fontId="9"/>
  </si>
  <si>
    <t>継続購入
(MARC不要)</t>
    <rPh sb="0" eb="2">
      <t>ケイゾク</t>
    </rPh>
    <rPh sb="2" eb="4">
      <t>コウニュウ</t>
    </rPh>
    <rPh sb="10" eb="12">
      <t>フヨウ</t>
    </rPh>
    <phoneticPr fontId="9"/>
  </si>
  <si>
    <t>新規</t>
  </si>
  <si>
    <t>2024年度からの変更点</t>
    <rPh sb="4" eb="6">
      <t>ネンド</t>
    </rPh>
    <rPh sb="9" eb="11">
      <t>ヘンコウ</t>
    </rPh>
    <rPh sb="11" eb="12">
      <t>テン</t>
    </rPh>
    <phoneticPr fontId="10"/>
  </si>
  <si>
    <t>JDPAC202501001-00</t>
  </si>
  <si>
    <t>講談社</t>
  </si>
  <si>
    <t>講談社「青い鳥文庫」（人気シリーズ作品）100点</t>
  </si>
  <si>
    <t/>
  </si>
  <si>
    <t>JDPAC202501002-00</t>
  </si>
  <si>
    <t>講談社「青い鳥文庫」（名作・歴史読み物）100点</t>
  </si>
  <si>
    <t>JDPAC202501003-00</t>
  </si>
  <si>
    <t>講談社　朝読おすすめパック　50点</t>
  </si>
  <si>
    <t>JDPAC202501004-00</t>
  </si>
  <si>
    <t>講談社「青い鳥文庫」＆「火の鳥文庫」100点</t>
  </si>
  <si>
    <t>JDPAC202501005-00</t>
  </si>
  <si>
    <t>講談社　調べ学習パック　50点</t>
  </si>
  <si>
    <t>JDPAC202501006-00</t>
  </si>
  <si>
    <t>講談社　おはなしパック（おしごと・どうぶつ・たべもの）50点</t>
  </si>
  <si>
    <t>JDPAC202501007-00</t>
  </si>
  <si>
    <t>講談社　ゼロ歳からのえほん・知育本パック　35点</t>
  </si>
  <si>
    <t>JDPAC202501008-00</t>
  </si>
  <si>
    <t>講談社　人気の創作絵本パック　28点</t>
  </si>
  <si>
    <t>JDPAC202501009-00</t>
  </si>
  <si>
    <t>講談社　人気の童話パック　40点</t>
  </si>
  <si>
    <t>JDPAC202501010-00</t>
  </si>
  <si>
    <t>講談社　YAパック　40点</t>
  </si>
  <si>
    <t>JDPAC202501011-00</t>
  </si>
  <si>
    <t>講談社「学習まんが 日本の歴史」パック　22点</t>
  </si>
  <si>
    <t>JDPAC202501012-00</t>
  </si>
  <si>
    <t>KADOKAWA</t>
  </si>
  <si>
    <t>KADOKAWA まんが学習パック　28点</t>
  </si>
  <si>
    <t>★</t>
    <phoneticPr fontId="10"/>
  </si>
  <si>
    <t>2024年度「KADOKAWA まんが学習パック30点」のうち2点は、№21・№22に移行</t>
    <rPh sb="4" eb="6">
      <t>ネンド</t>
    </rPh>
    <rPh sb="32" eb="33">
      <t>テン</t>
    </rPh>
    <rPh sb="43" eb="45">
      <t>イコウ</t>
    </rPh>
    <phoneticPr fontId="10"/>
  </si>
  <si>
    <t>JDPAC202501013-00</t>
  </si>
  <si>
    <t>KADOKAWA まんが科学パック　30点</t>
  </si>
  <si>
    <t>JDPAC202501014-00</t>
  </si>
  <si>
    <t>角川つばさ文庫　どきどきパック　50点</t>
  </si>
  <si>
    <t>JDPAC202501015-00</t>
  </si>
  <si>
    <t>角川つばさ文庫　わくわくパック　50点</t>
  </si>
  <si>
    <t>JDPAC202501016-00</t>
  </si>
  <si>
    <t>角川つばさ文庫　うきうきパック　50点</t>
  </si>
  <si>
    <t>JDPAC202501017-00</t>
  </si>
  <si>
    <t>2024年度「KADOKAWA YAパック 64点」の名称変更</t>
    <rPh sb="4" eb="6">
      <t>ネンド</t>
    </rPh>
    <rPh sb="27" eb="29">
      <t>メイショウ</t>
    </rPh>
    <rPh sb="29" eb="31">
      <t>ヘンコウ</t>
    </rPh>
    <phoneticPr fontId="10"/>
  </si>
  <si>
    <t>JDPAC202501018-00</t>
  </si>
  <si>
    <t>KADOKAWA YAパック（２）　46点</t>
  </si>
  <si>
    <t>　　</t>
    <phoneticPr fontId="10"/>
  </si>
  <si>
    <t>JDPAC202501019-00</t>
  </si>
  <si>
    <t>角川つばさ文庫　人気シリーズ朝読パック　50点</t>
  </si>
  <si>
    <t>JDPAC202501021-00</t>
  </si>
  <si>
    <t>角川まんが学習シリーズ「日本の歴史」パック　21点</t>
  </si>
  <si>
    <t>第１巻めは、2024年度「KADOKAWA まんが学習パック30点」より移行</t>
    <rPh sb="0" eb="1">
      <t>ダイ</t>
    </rPh>
    <rPh sb="2" eb="3">
      <t>マキ</t>
    </rPh>
    <rPh sb="10" eb="12">
      <t>ネンド</t>
    </rPh>
    <rPh sb="36" eb="38">
      <t>イコウ</t>
    </rPh>
    <phoneticPr fontId="10"/>
  </si>
  <si>
    <t>JDPAC202501022-00</t>
  </si>
  <si>
    <t>角川まんが学習シリーズ「世界の歴史」パック　22点</t>
  </si>
  <si>
    <t>JDPAC202501023-00</t>
  </si>
  <si>
    <t>小学館</t>
  </si>
  <si>
    <t>小学館「世界J文学館」パック　95点</t>
  </si>
  <si>
    <t>JDPAC202501025-00</t>
  </si>
  <si>
    <t>小学館「ガガガ文庫」パック　51点</t>
  </si>
  <si>
    <t>JDPAC202501026-00</t>
  </si>
  <si>
    <t>小学館「学習まんが 世界の歴史」パック　21点</t>
  </si>
  <si>
    <t>JDPAC202501027-00</t>
  </si>
  <si>
    <t>集英社</t>
  </si>
  <si>
    <t>集英社「みらい文庫」パック　50点</t>
  </si>
  <si>
    <t>JDPAC202501028-00</t>
  </si>
  <si>
    <t>集英社「みらい文庫ノベライズ」パック　20点</t>
  </si>
  <si>
    <t>JDPAC202501029-00</t>
  </si>
  <si>
    <t>集英社「ジャンプジェイブックス」パック　25点</t>
  </si>
  <si>
    <t>JDPAC202501030-00</t>
  </si>
  <si>
    <t>Gakken</t>
  </si>
  <si>
    <t>Gakken 「10分で読める」朝読パック　45点</t>
  </si>
  <si>
    <t>JDPAC202501031-00</t>
  </si>
  <si>
    <t>Gakken「動物」図鑑パック　23点</t>
    <phoneticPr fontId="10"/>
  </si>
  <si>
    <t>2024年度「Gakken「動物」図鑑パック19点」に4点追加</t>
    <rPh sb="24" eb="25">
      <t>テン</t>
    </rPh>
    <rPh sb="28" eb="29">
      <t>テン</t>
    </rPh>
    <rPh sb="29" eb="31">
      <t>ツイカ</t>
    </rPh>
    <phoneticPr fontId="10"/>
  </si>
  <si>
    <t>JDPAC202501032-00</t>
  </si>
  <si>
    <t>Gakken「自然科学」図鑑パック　22点</t>
  </si>
  <si>
    <t>JDPAC202501033-00</t>
  </si>
  <si>
    <t>Gakken　学習まんが「科学」パック　24点</t>
  </si>
  <si>
    <t>JDPAC202501034-00</t>
  </si>
  <si>
    <t>フレーベル館</t>
  </si>
  <si>
    <t>フレーベル館　おはなしパック　67点</t>
  </si>
  <si>
    <t>JDPAC202501035-00</t>
  </si>
  <si>
    <t>フレーベル館　名作えほんパック　30点</t>
  </si>
  <si>
    <t>JDPAC202501036-00</t>
  </si>
  <si>
    <t>フレーベル館「アンパンマン」パック　71点</t>
  </si>
  <si>
    <t>JDPAC202501037-00</t>
  </si>
  <si>
    <t>フレーベル館　かがくえほんパック　34点</t>
  </si>
  <si>
    <t>2024年度「フレーベル館 かがくパック30点」の内容を2パック（№36･№38）に分け、14点のコンテンツを追加</t>
    <phoneticPr fontId="10"/>
  </si>
  <si>
    <t>JDPAC202501038-00</t>
  </si>
  <si>
    <t>フレーベル館「しらべる」「学べる」パック　30点</t>
  </si>
  <si>
    <t>JDPAC202501039-00</t>
  </si>
  <si>
    <t>フレーベル館　ノンフィクション絵本・読み物パック　38点</t>
  </si>
  <si>
    <t>2024年度「フレーベル館 かがくパック30点」の内容を2パック（№36･№38）に分け、28点のコンテンツを追加</t>
    <phoneticPr fontId="10"/>
  </si>
  <si>
    <t>JDPAC202501040-00</t>
  </si>
  <si>
    <t>フレーベル館　金子みすゞパック　17点</t>
  </si>
  <si>
    <t>JDPAC202501041-00</t>
  </si>
  <si>
    <t>国土社</t>
  </si>
  <si>
    <t>国土社　調べ学習パック　50点</t>
  </si>
  <si>
    <t>JDPAC202501042-00</t>
  </si>
  <si>
    <t>理論社</t>
  </si>
  <si>
    <t>理論社　調べ学習パック　50点</t>
  </si>
  <si>
    <t>JDPAC202501043-00</t>
  </si>
  <si>
    <t>理論社　YA文学傑作選パック　30点</t>
  </si>
  <si>
    <t>JDPAC202501044-00</t>
  </si>
  <si>
    <t>金の星社</t>
  </si>
  <si>
    <t>金の星社「怪談 5分間の恐怖」パック　25点</t>
  </si>
  <si>
    <t>JDPAC202501045-00</t>
  </si>
  <si>
    <t>金の星社　教養・図鑑パック　30点</t>
  </si>
  <si>
    <t>JDPAC202501046-00</t>
  </si>
  <si>
    <t>金の星社「キャベたまたんてい」パック　20点</t>
  </si>
  <si>
    <t>JDPAC202501047-00</t>
  </si>
  <si>
    <t>金の星社　いもとようこ世界の名作絵本 パック　28点</t>
  </si>
  <si>
    <t>JDPAC202501048-00</t>
  </si>
  <si>
    <t>岩崎書店</t>
  </si>
  <si>
    <t>岩崎書店　おはなし・学びパック 50点（小学校低学年向け）</t>
  </si>
  <si>
    <t>JDPAC202501053-00</t>
  </si>
  <si>
    <t>汐文社</t>
  </si>
  <si>
    <t>汐文社　SDGsを考えるパック 16点</t>
  </si>
  <si>
    <t>JDPAC202501054-00</t>
  </si>
  <si>
    <t>汐文社　読み物・絵本パック 23点</t>
  </si>
  <si>
    <t>JDPAC202501055-00</t>
  </si>
  <si>
    <t>汐文社　学習資料パック 20点</t>
  </si>
  <si>
    <t>JDPAC202501056-00</t>
  </si>
  <si>
    <t>汐文社　子どもの趣味と遊びパック 22点</t>
  </si>
  <si>
    <t>JDPAC202501057-00</t>
  </si>
  <si>
    <t>世界文化社</t>
  </si>
  <si>
    <t>世界文化社　名作絵本パック　36点</t>
  </si>
  <si>
    <t>JDPAC202501058-00</t>
  </si>
  <si>
    <t>世界文化社　創作絵本パック　45点</t>
  </si>
  <si>
    <t>JDPAC202501059-00</t>
  </si>
  <si>
    <t>世界文化社　季節・行事絵本パック　41点</t>
  </si>
  <si>
    <t>JDPAC202501060-00</t>
  </si>
  <si>
    <t>筑摩書房</t>
  </si>
  <si>
    <t>筑摩書房　プリマー新書パック　50点</t>
  </si>
  <si>
    <t>JDPAC202501061-00</t>
  </si>
  <si>
    <t>メイツユニバーサルコンテンツ</t>
  </si>
  <si>
    <t>メイツユニバーサルコンテンツ　中学生向け教養パック　20点</t>
  </si>
  <si>
    <t>JDPAC202501062-00</t>
  </si>
  <si>
    <t>メイツユニバーサルコンテンツ　中学生向け部活パック　20点</t>
  </si>
  <si>
    <t>JDPAC202501063-00</t>
  </si>
  <si>
    <t>メイツユニバーサルコンテンツ　調べ学習「みんなが知りたい！」パック　27点</t>
  </si>
  <si>
    <t>JDPAC202501064-00</t>
  </si>
  <si>
    <t>インプレス</t>
  </si>
  <si>
    <t>インプレス「世界一やさしい」PC・スマホ活用術パック　22点</t>
  </si>
  <si>
    <t>JDPAC202501065-00</t>
  </si>
  <si>
    <t>インプレス　IT・プログラミングパック　14点</t>
  </si>
  <si>
    <r>
      <rPr>
        <sz val="9"/>
        <color rgb="FFFF0000"/>
        <rFont val="ＭＳ Ｐゴシック"/>
        <family val="3"/>
        <charset val="128"/>
      </rPr>
      <t>赤字</t>
    </r>
    <r>
      <rPr>
        <sz val="9"/>
        <rFont val="ＭＳ Ｐゴシック"/>
        <family val="3"/>
        <charset val="128"/>
      </rPr>
      <t>はセット内容変更分(詳細は別シート参照）</t>
    </r>
    <phoneticPr fontId="10"/>
  </si>
  <si>
    <t>申込合計：</t>
    <rPh sb="0" eb="2">
      <t>モウシコミ</t>
    </rPh>
    <rPh sb="2" eb="4">
      <t>ゴウケイ</t>
    </rPh>
    <phoneticPr fontId="10"/>
  </si>
  <si>
    <t>※本注文書にご記入後、EXCELファイルを、trcdl@mail.trc.co.jp  宛にメール添付送信してください。（FAX不可）</t>
    <rPh sb="2" eb="5">
      <t>チュウモンショ</t>
    </rPh>
    <rPh sb="9" eb="10">
      <t>ゴ</t>
    </rPh>
    <phoneticPr fontId="10"/>
  </si>
  <si>
    <t>2025年度パック</t>
    <rPh sb="4" eb="6">
      <t>ネンド</t>
    </rPh>
    <phoneticPr fontId="10"/>
  </si>
  <si>
    <t>パック名</t>
    <rPh sb="3" eb="4">
      <t>メイ</t>
    </rPh>
    <phoneticPr fontId="10"/>
  </si>
  <si>
    <t>タイトル</t>
  </si>
  <si>
    <t>フレーベル館　かがくえほんパック　34点</t>
    <phoneticPr fontId="10"/>
  </si>
  <si>
    <t xml:space="preserve">いきもののわな </t>
  </si>
  <si>
    <t xml:space="preserve">ウイルスにマケマ戦隊ゲンキーズ </t>
  </si>
  <si>
    <t xml:space="preserve">うさぎ </t>
  </si>
  <si>
    <t xml:space="preserve">おさいふのかみさま </t>
  </si>
  <si>
    <t xml:space="preserve">バナナ </t>
  </si>
  <si>
    <t xml:space="preserve">パンダ </t>
  </si>
  <si>
    <t xml:space="preserve">ぶどう </t>
  </si>
  <si>
    <t xml:space="preserve">へーそーなんだ </t>
  </si>
  <si>
    <t xml:space="preserve">ミジンコでございます。 </t>
  </si>
  <si>
    <t xml:space="preserve">らっこ </t>
  </si>
  <si>
    <t xml:space="preserve">春の星座と星座物語 </t>
  </si>
  <si>
    <t xml:space="preserve">夏の星座と星座物語 </t>
  </si>
  <si>
    <t>2024年度パック</t>
    <phoneticPr fontId="10"/>
  </si>
  <si>
    <t xml:space="preserve">秋の星座と星座物語 </t>
  </si>
  <si>
    <t xml:space="preserve">冬の星座と星座物語 </t>
  </si>
  <si>
    <t>フレーベル館　かがくパック 30点</t>
    <phoneticPr fontId="10"/>
  </si>
  <si>
    <t>お、しりませんでした</t>
  </si>
  <si>
    <t>→</t>
    <phoneticPr fontId="10"/>
  </si>
  <si>
    <t xml:space="preserve">お、しりませんでした </t>
  </si>
  <si>
    <t>きょうおひさまがでなかったら</t>
  </si>
  <si>
    <t xml:space="preserve">きょうおひさまがでなかったら </t>
  </si>
  <si>
    <t>ぼくのおおきさ</t>
  </si>
  <si>
    <t xml:space="preserve">ぼくのおおきさ </t>
  </si>
  <si>
    <t>みいちゃん、どこまではやくはしれるの？</t>
  </si>
  <si>
    <t xml:space="preserve">みいちゃん、どこまではやくはしれるの？ </t>
  </si>
  <si>
    <t>わたしがノーベルしょうをとったわけ</t>
  </si>
  <si>
    <t xml:space="preserve">わたしがノーベルしょうをとったわけ </t>
  </si>
  <si>
    <t>わらいのひみつ</t>
  </si>
  <si>
    <t xml:space="preserve">わらいのひみつ </t>
  </si>
  <si>
    <t>あさがお</t>
  </si>
  <si>
    <t xml:space="preserve">あさがお </t>
  </si>
  <si>
    <t>かえる</t>
  </si>
  <si>
    <t xml:space="preserve">かえる </t>
  </si>
  <si>
    <t>かぶとむし</t>
  </si>
  <si>
    <t xml:space="preserve">かぶとむし </t>
  </si>
  <si>
    <t>かめ</t>
  </si>
  <si>
    <t xml:space="preserve">かめ </t>
  </si>
  <si>
    <t>き</t>
  </si>
  <si>
    <t xml:space="preserve">き </t>
  </si>
  <si>
    <t>くだもののはな</t>
  </si>
  <si>
    <t xml:space="preserve">くだもののはな </t>
  </si>
  <si>
    <t>くわがたむし</t>
  </si>
  <si>
    <t xml:space="preserve">くわがたむし </t>
  </si>
  <si>
    <t>ざりがに</t>
  </si>
  <si>
    <t xml:space="preserve">ざりがに </t>
  </si>
  <si>
    <t>たんぽぽ</t>
  </si>
  <si>
    <t xml:space="preserve">たんぽぽ </t>
  </si>
  <si>
    <t>とんぼ</t>
  </si>
  <si>
    <t xml:space="preserve">とんぼ </t>
  </si>
  <si>
    <t>ばった</t>
  </si>
  <si>
    <t xml:space="preserve">ばった </t>
  </si>
  <si>
    <t>ひよこ</t>
  </si>
  <si>
    <t xml:space="preserve">ひよこ </t>
  </si>
  <si>
    <t>やさいのはな</t>
  </si>
  <si>
    <t xml:space="preserve">やさいのはな </t>
  </si>
  <si>
    <t>やどかり</t>
  </si>
  <si>
    <t xml:space="preserve">やどかり </t>
  </si>
  <si>
    <t>カミツキガメはわるいやつ？</t>
  </si>
  <si>
    <t>フレーベル館　ノンフィクション絵本・読み物パック　38点</t>
    <phoneticPr fontId="10"/>
  </si>
  <si>
    <t xml:space="preserve">カミツキガメはわるいやつ？ </t>
  </si>
  <si>
    <t>ざざ虫</t>
  </si>
  <si>
    <t xml:space="preserve">ざざ虫 </t>
  </si>
  <si>
    <t>時間のコレクション</t>
  </si>
  <si>
    <t xml:space="preserve">時間のコレクション </t>
  </si>
  <si>
    <t>雑木林のコレクション</t>
  </si>
  <si>
    <t xml:space="preserve">雑木林のコレクション </t>
  </si>
  <si>
    <t>太陽の花</t>
  </si>
  <si>
    <t xml:space="preserve">太陽の花 </t>
  </si>
  <si>
    <t>ダンゴウオの海</t>
  </si>
  <si>
    <t xml:space="preserve">ダンゴウオの海 </t>
  </si>
  <si>
    <t>熱帯雨林のコレクション</t>
  </si>
  <si>
    <t xml:space="preserve">熱帯雨林のコレクション </t>
  </si>
  <si>
    <t>ぼくの先生は東京湾</t>
  </si>
  <si>
    <t xml:space="preserve">ぼくの先生は東京湾 </t>
  </si>
  <si>
    <t>星と月のコレクション</t>
  </si>
  <si>
    <t xml:space="preserve">星と月のコレクション </t>
  </si>
  <si>
    <t>干したから…</t>
  </si>
  <si>
    <t xml:space="preserve">干したから… </t>
  </si>
  <si>
    <t xml:space="preserve">生命（いのち）がめぐる星 </t>
  </si>
  <si>
    <t xml:space="preserve">いのりの石 </t>
  </si>
  <si>
    <t>河合雅雄の動物記 １ ゲラダヒヒの星</t>
  </si>
  <si>
    <t>河合雅雄の動物記 ２ カワウソ流氷の旅</t>
  </si>
  <si>
    <t>河合雅雄の動物記 ３ 大草原のウサギとネコの物語</t>
  </si>
  <si>
    <t>河合雅雄の動物記 ４ 三羽の子ガラス</t>
  </si>
  <si>
    <t>河合雅雄の動物記 ５ 森のイノシシ王ダイバン</t>
  </si>
  <si>
    <t>河合雅雄の動物記 ６ 極北をかけるトナカイ</t>
  </si>
  <si>
    <t>河合雅雄の動物記 ７ 子ゾウ・ロッドの冒険</t>
  </si>
  <si>
    <t>河合雅雄の動物記 ８ ひとりザルのマックとフータ</t>
  </si>
  <si>
    <t xml:space="preserve">感染しないひなん所生活 </t>
  </si>
  <si>
    <t xml:space="preserve">元気のゆずりあい </t>
  </si>
  <si>
    <t xml:space="preserve">ケンさん、イチゴの虫をこらしめる </t>
  </si>
  <si>
    <t xml:space="preserve">１２歳からはじめるＯｈ！金の学校 </t>
  </si>
  <si>
    <t xml:space="preserve">天の蚕が夢をつむぐ </t>
  </si>
  <si>
    <t xml:space="preserve">中野信子のこども脳科学 </t>
  </si>
  <si>
    <t xml:space="preserve">響け、希望の音 </t>
  </si>
  <si>
    <t xml:space="preserve">ペンギン、長崎の海を飛ぶ！ </t>
  </si>
  <si>
    <t xml:space="preserve">ぼくらの津波てんでんこ </t>
  </si>
  <si>
    <t xml:space="preserve">みんなで守れ！ふくちゃんのいのち </t>
  </si>
  <si>
    <t xml:space="preserve">虫・むし・オンステージ！ </t>
  </si>
  <si>
    <t xml:space="preserve">ムラサキダコ </t>
  </si>
  <si>
    <t xml:space="preserve">もう、死なせない！ </t>
  </si>
  <si>
    <t xml:space="preserve">もうひとつの屋久島から </t>
  </si>
  <si>
    <t xml:space="preserve">約束しよう、キリンのリンリン </t>
  </si>
  <si>
    <t xml:space="preserve">やんちゃ子グマがやってきた！ </t>
  </si>
  <si>
    <t xml:space="preserve">わきだせ！いのちの水 </t>
  </si>
  <si>
    <t xml:space="preserve">ワン！ツーステップ </t>
  </si>
  <si>
    <t>KADOKAWA まんが学習パック　30点</t>
    <phoneticPr fontId="10"/>
  </si>
  <si>
    <t>空想科学学園 解明！化学のふしぎ編</t>
  </si>
  <si>
    <t>KADOKAWA まんが学習パック　28点</t>
    <phoneticPr fontId="10"/>
  </si>
  <si>
    <t>空想科学学園 熱血！エネルギー編</t>
  </si>
  <si>
    <t>空想科学学園 すごいぞ！ぼくらの地球編</t>
  </si>
  <si>
    <t>空想科学学園 突撃！人のからだ編</t>
  </si>
  <si>
    <t>どっちが強い！？Ｘ １ ダビンチ博士をすくえ！</t>
  </si>
  <si>
    <t>どっちが強い！？Ｘ ２ 謎の地底猿人を追え！</t>
  </si>
  <si>
    <t>どっちが強い！？Ｘ ３ 裏切者はだれだ？</t>
  </si>
  <si>
    <t>どっちが強い！？Ｘ ４ 透明恐竜あらわる！</t>
  </si>
  <si>
    <t>どっちが強い！？Ｘ ５ 未知なる恐竜、大集合</t>
  </si>
  <si>
    <t>どっちが強い！？Ｘ ６ 人食いの森でサバイバル</t>
  </si>
  <si>
    <t>どっちが強い！？Ｘ ７ 秘密の石を手に入れろ！</t>
  </si>
  <si>
    <t>どっちが強い！？Ｘ ８ タイムマシンを取り戻せ</t>
  </si>
  <si>
    <t>どっちが強い！？Ｘ ９ 集まれ！Ｘベンチャー</t>
  </si>
  <si>
    <t>どっちが強い！？Ｘ １０ ＳＯＳ！恐竜パニック</t>
  </si>
  <si>
    <t>どっちが強い！？Ｘ １１ 恐竜軍団を止めろ！</t>
  </si>
  <si>
    <t>どっちが強い！？Ｘ １２ 恐竜キッドをたおせ！</t>
  </si>
  <si>
    <t>恐竜キングダム １ タイムマシンで古生代へ！？</t>
  </si>
  <si>
    <t>恐竜キングダム ２ 海中探検は危険だらけ！</t>
  </si>
  <si>
    <t>恐竜キングダム ３ 発見！ディメトロドンの卵</t>
  </si>
  <si>
    <t>恐竜キングダム ４ ギャッ！恐竜が出た</t>
  </si>
  <si>
    <t>恐竜キングダム ５ ジュラ紀で迷子に！？</t>
  </si>
  <si>
    <t>恐竜キングダム ６ 最速の恐竜をさがせ！</t>
  </si>
  <si>
    <t>恐竜キングダム ７ 巨大恐竜カルカロドントサウルス</t>
  </si>
  <si>
    <t>恐竜キングダム ８ 空の王者、決定戦！</t>
  </si>
  <si>
    <t>恐竜キングダム ９ 海の危険生物、大集合！</t>
  </si>
  <si>
    <t>恐竜キングダム １０ ティラノサウルスｖｓトリケラトプス</t>
  </si>
  <si>
    <t>恐竜キングダム １１ 巨大肉食獣アンドリューサルクス</t>
  </si>
  <si>
    <t>恐竜キングダム １２ マンモスｖｓスミロドン</t>
  </si>
  <si>
    <t>日本の歴史 １ 日本のはじまり</t>
  </si>
  <si>
    <t>角川まんが学習シリーズ「日本の歴史」パック　21点</t>
    <phoneticPr fontId="10"/>
  </si>
  <si>
    <t>世界の歴史 １ 人類誕生と古代の王国</t>
  </si>
  <si>
    <t>角川まんが学習シリーズ「世界の歴史」パック　22点</t>
    <phoneticPr fontId="10"/>
  </si>
  <si>
    <t>Gakken「動物」図鑑パック　19点</t>
    <phoneticPr fontId="10"/>
  </si>
  <si>
    <t xml:space="preserve"> </t>
  </si>
  <si>
    <t>最強生物大百科 地の章</t>
  </si>
  <si>
    <t>追加</t>
    <rPh sb="0" eb="2">
      <t>ツイカ</t>
    </rPh>
    <phoneticPr fontId="10"/>
  </si>
  <si>
    <t>最強生物大百科 水の章</t>
  </si>
  <si>
    <t xml:space="preserve">ゆるゆる珍獣図鑑 </t>
  </si>
  <si>
    <t xml:space="preserve">ゆるゆる両生類・爬虫類図鑑 </t>
  </si>
  <si>
    <t>児童書読み放題パック【公共図書館用】　長期契約用</t>
    <rPh sb="11" eb="16">
      <t>コウキョウトショカン</t>
    </rPh>
    <rPh sb="16" eb="17">
      <t>ヨウ</t>
    </rPh>
    <rPh sb="19" eb="21">
      <t>チョウキ</t>
    </rPh>
    <rPh sb="21" eb="24">
      <t>ケイヤクヨウ</t>
    </rPh>
    <phoneticPr fontId="9"/>
  </si>
  <si>
    <t>注文書</t>
    <rPh sb="0" eb="3">
      <t>チュウモンショ</t>
    </rPh>
    <phoneticPr fontId="10"/>
  </si>
  <si>
    <t>※KADOKAWA、国土社、理論社、金の星社、汐文社、インプレスは12ヶ月のご契約、その他の出版社は最大23ヶ月（2027年3月まで）の契約が可能です。</t>
    <rPh sb="23" eb="24">
      <t>シオ</t>
    </rPh>
    <rPh sb="24" eb="25">
      <t>ブン</t>
    </rPh>
    <rPh sb="25" eb="26">
      <t>シャ</t>
    </rPh>
    <rPh sb="68" eb="70">
      <t>ケイヤク</t>
    </rPh>
    <phoneticPr fontId="10"/>
  </si>
  <si>
    <t>パック名</t>
  </si>
  <si>
    <t>ご利用期間</t>
    <rPh sb="1" eb="3">
      <t>リヨウ</t>
    </rPh>
    <rPh sb="3" eb="5">
      <t>キカン</t>
    </rPh>
    <phoneticPr fontId="10"/>
  </si>
  <si>
    <t>ご注文金額（税別）</t>
    <rPh sb="1" eb="3">
      <t>チュウモン</t>
    </rPh>
    <rPh sb="3" eb="5">
      <t>キンガク</t>
    </rPh>
    <rPh sb="6" eb="8">
      <t>ゼイベツ</t>
    </rPh>
    <phoneticPr fontId="10"/>
  </si>
  <si>
    <t>KADOKAWA YAパック（１）　64点</t>
  </si>
  <si>
    <t>Gakken「動物」図鑑パック　23点</t>
  </si>
  <si>
    <t>申込数合計：</t>
    <rPh sb="0" eb="2">
      <t>モウシコミ</t>
    </rPh>
    <rPh sb="2" eb="3">
      <t>スウ</t>
    </rPh>
    <rPh sb="3" eb="5">
      <t>ゴウケイ</t>
    </rPh>
    <phoneticPr fontId="10"/>
  </si>
  <si>
    <t>読み放題パック【公共図書館用】価格表</t>
    <rPh sb="8" eb="13">
      <t>コウキョウトショカン</t>
    </rPh>
    <rPh sb="13" eb="14">
      <t>ヨウ</t>
    </rPh>
    <rPh sb="15" eb="18">
      <t>カカクヒョウ</t>
    </rPh>
    <phoneticPr fontId="9"/>
  </si>
  <si>
    <t>政令市価格 100,001～200,000人用</t>
    <phoneticPr fontId="10"/>
  </si>
  <si>
    <t>Q_価格表エクセル作成用3</t>
  </si>
  <si>
    <t>価格種類</t>
  </si>
  <si>
    <t>№</t>
  </si>
  <si>
    <t>コンテンツ数</t>
  </si>
  <si>
    <t>12ヶ月提供価(税別)</t>
  </si>
  <si>
    <t>13ヶ月</t>
  </si>
  <si>
    <t>14ヶ月</t>
  </si>
  <si>
    <t>15ヶ月</t>
  </si>
  <si>
    <t>16ヶ月</t>
  </si>
  <si>
    <t>17ヶ月</t>
  </si>
  <si>
    <t>18ヶ月</t>
  </si>
  <si>
    <t>19ヶ月</t>
  </si>
  <si>
    <t>20ヶ月</t>
  </si>
  <si>
    <t>21ヶ月</t>
  </si>
  <si>
    <t>22ヶ月</t>
  </si>
  <si>
    <t>23ヶ月</t>
  </si>
  <si>
    <t>政令市価格 100,001～200,000人</t>
  </si>
  <si>
    <t>可</t>
  </si>
  <si>
    <t>-</t>
  </si>
  <si>
    <t>2026年3月末までの延長</t>
    <phoneticPr fontId="10"/>
  </si>
  <si>
    <t>12ヶ月</t>
    <phoneticPr fontId="9"/>
  </si>
  <si>
    <t>ご注文金額セルには　=IFERROR(VLOOKUP(E〇,価格表!A$5:AZ$16,★,FALSE),"")</t>
    <rPh sb="1" eb="3">
      <t>チュウモン</t>
    </rPh>
    <rPh sb="3" eb="5">
      <t>キンガク</t>
    </rPh>
    <phoneticPr fontId="9"/>
  </si>
  <si>
    <t>★は左から何列目</t>
    <rPh sb="2" eb="3">
      <t>ヒダリ</t>
    </rPh>
    <rPh sb="5" eb="7">
      <t>ナンレツ</t>
    </rPh>
    <rPh sb="7" eb="8">
      <t>メ</t>
    </rPh>
    <phoneticPr fontId="9"/>
  </si>
  <si>
    <t>請求先・予算費目のご指定がある場合は、メール本文にてご指示ください。</t>
    <phoneticPr fontId="10"/>
  </si>
  <si>
    <t>太枠部分を必ずご記入ください。</t>
    <rPh sb="0" eb="2">
      <t>フトワク</t>
    </rPh>
    <rPh sb="2" eb="4">
      <t>ブブン</t>
    </rPh>
    <rPh sb="5" eb="6">
      <t>カナラ</t>
    </rPh>
    <rPh sb="8" eb="10">
      <t>キニュウ</t>
    </rPh>
    <phoneticPr fontId="10"/>
  </si>
  <si>
    <t>　利用開始希望月の前月15日までにお申し込みください。（各月1日からのご契約となります）</t>
    <phoneticPr fontId="10"/>
  </si>
  <si>
    <t>ご請求先：　</t>
    <rPh sb="1" eb="3">
      <t>セイキュウ</t>
    </rPh>
    <rPh sb="3" eb="4">
      <t>サキ</t>
    </rPh>
    <phoneticPr fontId="10"/>
  </si>
  <si>
    <t>　選書オーダリングシステム（SOS）に複数の請求先・予算費目を設定している図書館様は
　指定の請求先や予算費目を左記にご記入ください。</t>
    <rPh sb="56" eb="58">
      <t>サキ</t>
    </rPh>
    <phoneticPr fontId="10"/>
  </si>
  <si>
    <t>予算費目：　</t>
    <rPh sb="0" eb="2">
      <t>ヨサン</t>
    </rPh>
    <rPh sb="2" eb="4">
      <t>ヒモク</t>
    </rPh>
    <phoneticPr fontId="10"/>
  </si>
  <si>
    <t>2027年3月末までの延長</t>
  </si>
  <si>
    <r>
      <t>札幌市・さいたま市・川崎市・名古屋市・</t>
    </r>
    <r>
      <rPr>
        <sz val="10"/>
        <color theme="1"/>
        <rFont val="游ゴシック"/>
        <family val="3"/>
        <charset val="128"/>
      </rPr>
      <t>⼤</t>
    </r>
    <r>
      <rPr>
        <sz val="10"/>
        <color theme="1"/>
        <rFont val="ＭＳ Ｐゴシック"/>
        <family val="3"/>
        <charset val="128"/>
      </rPr>
      <t>阪市・神</t>
    </r>
    <r>
      <rPr>
        <sz val="10"/>
        <color theme="1"/>
        <rFont val="游ゴシック"/>
        <family val="3"/>
        <charset val="128"/>
      </rPr>
      <t>⼾</t>
    </r>
    <r>
      <rPr>
        <sz val="10"/>
        <color theme="1"/>
        <rFont val="ＭＳ Ｐゴシック"/>
        <family val="3"/>
        <charset val="128"/>
      </rPr>
      <t>市・福岡市</t>
    </r>
    <phoneticPr fontId="10"/>
  </si>
  <si>
    <t>JDPAC202507005-00</t>
  </si>
  <si>
    <t>KADOKAWA ライトノベルパック　49点</t>
  </si>
  <si>
    <t>KADOKAWA ライトノベルパック　49点</t>
    <phoneticPr fontId="10"/>
  </si>
  <si>
    <t>JDPAC202507005-00</t>
    <phoneticPr fontId="10"/>
  </si>
  <si>
    <t>JDPAC202507005-00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</si>
</sst>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yyyy&quot;年&quot;m&quot;月&quot;d&quot;日&quot;;@"/>
    <numFmt numFmtId="177" formatCode="[$-F800]dddd\,\ mmmm\ dd\,\ yyyy"/>
    <numFmt numFmtId="178" formatCode="&quot;¥&quot;#,##0_);[Red]\(&quot;¥&quot;#,##0\)"/>
  </numFmts>
  <fonts count="58" x14ac:knownFonts="1">
    <font>
      <sz val="10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20"/>
      <color rgb="FFB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rgb="FFC00000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4"/>
      <color rgb="FF000000"/>
      <name val="游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rgb="FF000000"/>
      <name val="游ゴシック"/>
      <family val="3"/>
      <charset val="128"/>
      <scheme val="minor"/>
    </font>
    <font>
      <sz val="9"/>
      <color rgb="FFC00000"/>
      <name val="ＭＳ Ｐゴシック"/>
      <family val="3"/>
      <charset val="128"/>
    </font>
    <font>
      <sz val="9"/>
      <color rgb="FFC00000"/>
      <name val="游ゴシック"/>
      <family val="3"/>
      <charset val="128"/>
      <scheme val="minor"/>
    </font>
    <font>
      <b/>
      <sz val="10"/>
      <color rgb="FF000000"/>
      <name val="游ゴシック"/>
      <family val="3"/>
      <charset val="128"/>
      <scheme val="minor"/>
    </font>
    <font>
      <sz val="8"/>
      <color theme="4"/>
      <name val="ＭＳ Ｐゴシック"/>
      <family val="3"/>
      <charset val="128"/>
    </font>
    <font>
      <b/>
      <sz val="11"/>
      <color theme="4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6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0"/>
      <color rgb="FF000000"/>
      <name val="游ゴシック"/>
      <family val="2"/>
      <scheme val="minor"/>
    </font>
    <font>
      <sz val="10.5"/>
      <color theme="1"/>
      <name val="ＭＳ Ｐゴシック"/>
      <family val="3"/>
      <charset val="128"/>
    </font>
    <font>
      <sz val="10"/>
      <color theme="1"/>
      <name val="游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0"/>
      </patternFill>
    </fill>
    <fill>
      <patternFill patternType="solid">
        <fgColor theme="9" tint="0.79998168889431442"/>
        <bgColor indexed="0"/>
      </patternFill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4" tint="0.79998168889431442"/>
        <bgColor indexed="0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8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22"/>
      </right>
      <top style="thin">
        <color indexed="8"/>
      </top>
      <bottom/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22"/>
      </right>
      <top/>
      <bottom/>
      <diagonal/>
    </border>
    <border>
      <left style="thin">
        <color theme="1"/>
      </left>
      <right style="thin">
        <color indexed="22"/>
      </right>
      <top style="thin">
        <color theme="1"/>
      </top>
      <bottom/>
      <diagonal/>
    </border>
    <border>
      <left style="thin">
        <color indexed="22"/>
      </left>
      <right style="thin">
        <color theme="1"/>
      </right>
      <top style="thin">
        <color theme="1"/>
      </top>
      <bottom style="thin">
        <color indexed="22"/>
      </bottom>
      <diagonal/>
    </border>
    <border>
      <left style="thin">
        <color theme="1"/>
      </left>
      <right style="thin">
        <color indexed="22"/>
      </right>
      <top/>
      <bottom/>
      <diagonal/>
    </border>
    <border>
      <left style="thin">
        <color indexed="22"/>
      </left>
      <right style="thin">
        <color theme="1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22"/>
      </right>
      <top/>
      <bottom style="thin">
        <color indexed="8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8"/>
      </bottom>
      <diagonal/>
    </border>
    <border>
      <left style="thin">
        <color indexed="22"/>
      </left>
      <right style="thin">
        <color theme="1"/>
      </right>
      <top/>
      <bottom style="thin">
        <color indexed="22"/>
      </bottom>
      <diagonal/>
    </border>
    <border>
      <left style="thin">
        <color theme="1"/>
      </left>
      <right style="thin">
        <color indexed="22"/>
      </right>
      <top/>
      <bottom style="thin">
        <color theme="1"/>
      </bottom>
      <diagonal/>
    </border>
    <border>
      <left style="thin">
        <color indexed="22"/>
      </left>
      <right style="thin">
        <color theme="1"/>
      </right>
      <top style="thin">
        <color indexed="22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indexed="22"/>
      </left>
      <right style="thin">
        <color theme="1"/>
      </right>
      <top style="thin">
        <color indexed="2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8"/>
      </right>
      <top style="thin">
        <color indexed="22"/>
      </top>
      <bottom style="thin">
        <color indexed="22"/>
      </bottom>
      <diagonal/>
    </border>
    <border>
      <left/>
      <right style="thin">
        <color indexed="8"/>
      </right>
      <top style="thin">
        <color indexed="8"/>
      </top>
      <bottom style="thin">
        <color indexed="22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22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22"/>
      </top>
      <bottom style="thin">
        <color indexed="8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hair">
        <color indexed="8"/>
      </bottom>
      <diagonal/>
    </border>
    <border>
      <left style="thin">
        <color indexed="64"/>
      </left>
      <right/>
      <top/>
      <bottom/>
      <diagonal/>
    </border>
  </borders>
  <cellStyleXfs count="25">
    <xf numFmtId="0" fontId="0" fillId="0" borderId="0"/>
    <xf numFmtId="0" fontId="8" fillId="0" borderId="0">
      <alignment vertical="center"/>
    </xf>
    <xf numFmtId="0" fontId="11" fillId="0" borderId="0"/>
    <xf numFmtId="0" fontId="11" fillId="0" borderId="0"/>
    <xf numFmtId="0" fontId="7" fillId="0" borderId="0">
      <alignment vertical="center"/>
    </xf>
    <xf numFmtId="0" fontId="11" fillId="0" borderId="0"/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9" fillId="0" borderId="0" applyFont="0" applyFill="0" applyBorder="0" applyAlignment="0" applyProtection="0">
      <alignment vertical="center"/>
    </xf>
    <xf numFmtId="0" fontId="11" fillId="0" borderId="0"/>
    <xf numFmtId="0" fontId="2" fillId="0" borderId="0">
      <alignment vertical="center"/>
    </xf>
    <xf numFmtId="0" fontId="11" fillId="0" borderId="0"/>
    <xf numFmtId="0" fontId="2" fillId="0" borderId="0">
      <alignment vertical="center"/>
    </xf>
    <xf numFmtId="0" fontId="11" fillId="0" borderId="0"/>
    <xf numFmtId="0" fontId="1" fillId="0" borderId="0">
      <alignment vertical="center"/>
    </xf>
    <xf numFmtId="0" fontId="55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9" fillId="0" borderId="0" applyFont="0" applyFill="0" applyBorder="0" applyAlignment="0" applyProtection="0">
      <alignment vertical="center"/>
    </xf>
    <xf numFmtId="0" fontId="39" fillId="0" borderId="0"/>
  </cellStyleXfs>
  <cellXfs count="262">
    <xf numFmtId="0" fontId="0" fillId="0" borderId="0" xfId="0"/>
    <xf numFmtId="0" fontId="15" fillId="0" borderId="0" xfId="4" applyFont="1">
      <alignment vertical="center"/>
    </xf>
    <xf numFmtId="0" fontId="16" fillId="0" borderId="0" xfId="4" applyFont="1" applyAlignment="1">
      <alignment vertical="center" shrinkToFit="1"/>
    </xf>
    <xf numFmtId="0" fontId="16" fillId="0" borderId="0" xfId="4" applyFont="1">
      <alignment vertical="center"/>
    </xf>
    <xf numFmtId="0" fontId="14" fillId="0" borderId="0" xfId="4" applyFont="1">
      <alignment vertical="center"/>
    </xf>
    <xf numFmtId="0" fontId="25" fillId="0" borderId="0" xfId="3" applyFont="1" applyAlignment="1">
      <alignment wrapText="1"/>
    </xf>
    <xf numFmtId="0" fontId="21" fillId="0" borderId="2" xfId="2" applyFont="1" applyBorder="1" applyAlignment="1">
      <alignment horizontal="center" vertical="center" wrapText="1"/>
    </xf>
    <xf numFmtId="0" fontId="22" fillId="0" borderId="2" xfId="2" applyFont="1" applyBorder="1" applyAlignment="1">
      <alignment horizontal="center" vertical="center" wrapText="1"/>
    </xf>
    <xf numFmtId="0" fontId="22" fillId="0" borderId="2" xfId="2" applyFont="1" applyBorder="1" applyAlignment="1">
      <alignment horizontal="center" vertical="center" shrinkToFit="1"/>
    </xf>
    <xf numFmtId="0" fontId="16" fillId="0" borderId="0" xfId="4" applyFont="1" applyAlignment="1">
      <alignment horizontal="right" vertical="center" shrinkToFit="1"/>
    </xf>
    <xf numFmtId="0" fontId="20" fillId="0" borderId="0" xfId="4" applyFont="1" applyAlignment="1">
      <alignment horizontal="center" vertical="center"/>
    </xf>
    <xf numFmtId="5" fontId="20" fillId="0" borderId="0" xfId="4" applyNumberFormat="1" applyFont="1">
      <alignment vertical="center"/>
    </xf>
    <xf numFmtId="0" fontId="17" fillId="0" borderId="0" xfId="4" applyFont="1" applyAlignment="1">
      <alignment horizontal="left" vertical="center"/>
    </xf>
    <xf numFmtId="176" fontId="16" fillId="0" borderId="0" xfId="4" applyNumberFormat="1" applyFont="1">
      <alignment vertical="center"/>
    </xf>
    <xf numFmtId="55" fontId="26" fillId="0" borderId="0" xfId="4" applyNumberFormat="1" applyFont="1" applyAlignment="1">
      <alignment horizontal="center" vertical="center" shrinkToFit="1"/>
    </xf>
    <xf numFmtId="0" fontId="30" fillId="0" borderId="0" xfId="0" applyFont="1" applyAlignment="1">
      <alignment vertical="center"/>
    </xf>
    <xf numFmtId="0" fontId="31" fillId="0" borderId="0" xfId="4" applyFont="1" applyAlignment="1">
      <alignment horizontal="right" vertical="center"/>
    </xf>
    <xf numFmtId="0" fontId="21" fillId="0" borderId="6" xfId="2" applyFont="1" applyBorder="1" applyAlignment="1">
      <alignment horizontal="right" vertical="center" wrapText="1"/>
    </xf>
    <xf numFmtId="0" fontId="22" fillId="0" borderId="6" xfId="2" applyFont="1" applyBorder="1" applyAlignment="1">
      <alignment vertical="center" wrapText="1"/>
    </xf>
    <xf numFmtId="0" fontId="21" fillId="0" borderId="4" xfId="2" applyFont="1" applyBorder="1" applyAlignment="1">
      <alignment horizontal="right" vertical="center" wrapText="1"/>
    </xf>
    <xf numFmtId="0" fontId="22" fillId="0" borderId="4" xfId="2" applyFont="1" applyBorder="1" applyAlignment="1">
      <alignment vertical="center" wrapText="1"/>
    </xf>
    <xf numFmtId="0" fontId="21" fillId="0" borderId="4" xfId="3" applyFont="1" applyBorder="1" applyAlignment="1">
      <alignment horizontal="right" vertical="center" wrapText="1"/>
    </xf>
    <xf numFmtId="0" fontId="22" fillId="0" borderId="4" xfId="3" applyFont="1" applyBorder="1" applyAlignment="1">
      <alignment vertical="center" wrapText="1"/>
    </xf>
    <xf numFmtId="0" fontId="21" fillId="0" borderId="5" xfId="3" applyFont="1" applyBorder="1" applyAlignment="1">
      <alignment horizontal="right" vertical="center" wrapText="1"/>
    </xf>
    <xf numFmtId="0" fontId="22" fillId="0" borderId="5" xfId="3" applyFont="1" applyBorder="1" applyAlignment="1">
      <alignment vertical="center" wrapText="1"/>
    </xf>
    <xf numFmtId="0" fontId="33" fillId="0" borderId="0" xfId="0" applyFont="1" applyAlignment="1">
      <alignment horizontal="left" vertical="center" indent="2"/>
    </xf>
    <xf numFmtId="176" fontId="26" fillId="0" borderId="1" xfId="4" applyNumberFormat="1" applyFont="1" applyBorder="1" applyAlignment="1" applyProtection="1">
      <alignment horizontal="center" vertical="center"/>
      <protection locked="0"/>
    </xf>
    <xf numFmtId="0" fontId="34" fillId="0" borderId="0" xfId="4" applyFont="1" applyAlignment="1">
      <alignment horizontal="left" vertical="center"/>
    </xf>
    <xf numFmtId="176" fontId="16" fillId="0" borderId="8" xfId="4" applyNumberFormat="1" applyFont="1" applyBorder="1">
      <alignment vertical="center"/>
    </xf>
    <xf numFmtId="0" fontId="26" fillId="0" borderId="7" xfId="4" applyFont="1" applyBorder="1" applyAlignment="1" applyProtection="1">
      <alignment vertical="center" shrinkToFit="1"/>
      <protection locked="0"/>
    </xf>
    <xf numFmtId="0" fontId="19" fillId="0" borderId="9" xfId="4" applyFont="1" applyBorder="1" applyAlignment="1">
      <alignment horizontal="right" vertical="center"/>
    </xf>
    <xf numFmtId="55" fontId="29" fillId="0" borderId="7" xfId="4" applyNumberFormat="1" applyFont="1" applyBorder="1" applyAlignment="1" applyProtection="1">
      <alignment horizontal="center" vertical="center" shrinkToFit="1"/>
      <protection locked="0"/>
    </xf>
    <xf numFmtId="5" fontId="20" fillId="0" borderId="12" xfId="4" applyNumberFormat="1" applyFont="1" applyBorder="1">
      <alignment vertical="center"/>
    </xf>
    <xf numFmtId="0" fontId="22" fillId="0" borderId="13" xfId="2" applyFont="1" applyBorder="1" applyAlignment="1" applyProtection="1">
      <alignment horizontal="center" vertical="center" wrapText="1"/>
      <protection locked="0"/>
    </xf>
    <xf numFmtId="0" fontId="13" fillId="0" borderId="14" xfId="2" applyFont="1" applyBorder="1" applyAlignment="1" applyProtection="1">
      <alignment vertical="center" shrinkToFit="1"/>
      <protection locked="0"/>
    </xf>
    <xf numFmtId="0" fontId="13" fillId="0" borderId="15" xfId="2" applyFont="1" applyBorder="1" applyAlignment="1" applyProtection="1">
      <alignment vertical="center" shrinkToFit="1"/>
      <protection locked="0"/>
    </xf>
    <xf numFmtId="0" fontId="13" fillId="0" borderId="15" xfId="3" applyFont="1" applyBorder="1" applyAlignment="1" applyProtection="1">
      <alignment vertical="center" shrinkToFit="1"/>
      <protection locked="0"/>
    </xf>
    <xf numFmtId="0" fontId="27" fillId="0" borderId="0" xfId="3" applyFont="1" applyAlignment="1" applyProtection="1">
      <alignment shrinkToFit="1"/>
      <protection locked="0"/>
    </xf>
    <xf numFmtId="177" fontId="29" fillId="0" borderId="7" xfId="4" applyNumberFormat="1" applyFont="1" applyBorder="1" applyAlignment="1" applyProtection="1">
      <alignment horizontal="center" vertical="center" shrinkToFit="1"/>
      <protection locked="0"/>
    </xf>
    <xf numFmtId="0" fontId="21" fillId="0" borderId="16" xfId="3" applyFont="1" applyBorder="1" applyAlignment="1">
      <alignment horizontal="right" vertical="center" wrapText="1"/>
    </xf>
    <xf numFmtId="0" fontId="22" fillId="0" borderId="16" xfId="3" applyFont="1" applyBorder="1" applyAlignment="1">
      <alignment vertical="center" wrapText="1"/>
    </xf>
    <xf numFmtId="0" fontId="13" fillId="0" borderId="17" xfId="3" applyFont="1" applyBorder="1" applyAlignment="1" applyProtection="1">
      <alignment vertical="center" shrinkToFit="1"/>
      <protection locked="0"/>
    </xf>
    <xf numFmtId="0" fontId="35" fillId="0" borderId="0" xfId="0" applyFont="1" applyAlignment="1">
      <alignment horizontal="left" vertical="center" indent="2"/>
    </xf>
    <xf numFmtId="0" fontId="16" fillId="0" borderId="0" xfId="11" applyFont="1" applyAlignment="1"/>
    <xf numFmtId="0" fontId="16" fillId="0" borderId="0" xfId="11" applyFont="1" applyAlignment="1">
      <alignment horizontal="center"/>
    </xf>
    <xf numFmtId="0" fontId="16" fillId="0" borderId="0" xfId="11" applyFont="1">
      <alignment vertical="center"/>
    </xf>
    <xf numFmtId="0" fontId="18" fillId="0" borderId="0" xfId="11" applyFont="1" applyAlignment="1"/>
    <xf numFmtId="0" fontId="19" fillId="0" borderId="0" xfId="11" applyFont="1" applyAlignment="1"/>
    <xf numFmtId="0" fontId="14" fillId="0" borderId="0" xfId="11" applyFont="1" applyAlignment="1">
      <alignment wrapText="1"/>
    </xf>
    <xf numFmtId="0" fontId="20" fillId="0" borderId="0" xfId="11" applyFont="1" applyAlignment="1">
      <alignment horizontal="center" vertical="center"/>
    </xf>
    <xf numFmtId="0" fontId="21" fillId="2" borderId="18" xfId="2" applyFont="1" applyFill="1" applyBorder="1" applyAlignment="1">
      <alignment horizontal="center" vertical="center" wrapText="1"/>
    </xf>
    <xf numFmtId="0" fontId="22" fillId="2" borderId="18" xfId="2" applyFont="1" applyFill="1" applyBorder="1" applyAlignment="1">
      <alignment horizontal="center" vertical="center" wrapText="1"/>
    </xf>
    <xf numFmtId="0" fontId="23" fillId="2" borderId="18" xfId="2" applyFont="1" applyFill="1" applyBorder="1" applyAlignment="1">
      <alignment horizontal="center" vertical="center" wrapText="1"/>
    </xf>
    <xf numFmtId="0" fontId="11" fillId="3" borderId="18" xfId="5" applyFill="1" applyBorder="1" applyAlignment="1">
      <alignment horizontal="center" vertical="center"/>
    </xf>
    <xf numFmtId="0" fontId="21" fillId="0" borderId="19" xfId="2" applyFont="1" applyBorder="1" applyAlignment="1">
      <alignment horizontal="right" wrapText="1"/>
    </xf>
    <xf numFmtId="0" fontId="24" fillId="0" borderId="19" xfId="2" applyFont="1" applyBorder="1" applyAlignment="1">
      <alignment wrapText="1"/>
    </xf>
    <xf numFmtId="0" fontId="21" fillId="0" borderId="19" xfId="2" applyFont="1" applyBorder="1" applyAlignment="1">
      <alignment wrapText="1"/>
    </xf>
    <xf numFmtId="0" fontId="21" fillId="0" borderId="19" xfId="3" applyFont="1" applyBorder="1" applyAlignment="1">
      <alignment horizontal="right" wrapText="1"/>
    </xf>
    <xf numFmtId="0" fontId="24" fillId="0" borderId="19" xfId="3" applyFont="1" applyBorder="1" applyAlignment="1">
      <alignment wrapText="1"/>
    </xf>
    <xf numFmtId="0" fontId="21" fillId="0" borderId="19" xfId="3" applyFont="1" applyBorder="1" applyAlignment="1">
      <alignment wrapText="1"/>
    </xf>
    <xf numFmtId="0" fontId="38" fillId="0" borderId="19" xfId="2" applyFont="1" applyBorder="1" applyAlignment="1">
      <alignment horizontal="right" wrapText="1"/>
    </xf>
    <xf numFmtId="0" fontId="16" fillId="0" borderId="0" xfId="4" applyFont="1" applyProtection="1">
      <alignment vertical="center"/>
      <protection locked="0"/>
    </xf>
    <xf numFmtId="0" fontId="21" fillId="0" borderId="2" xfId="2" applyFont="1" applyBorder="1" applyAlignment="1" applyProtection="1">
      <alignment horizontal="center" vertical="center" wrapText="1" shrinkToFit="1"/>
      <protection locked="0"/>
    </xf>
    <xf numFmtId="0" fontId="16" fillId="0" borderId="0" xfId="4" applyFont="1" applyAlignment="1"/>
    <xf numFmtId="38" fontId="11" fillId="0" borderId="19" xfId="13" applyFont="1" applyBorder="1" applyAlignment="1">
      <alignment horizontal="center" wrapText="1"/>
    </xf>
    <xf numFmtId="38" fontId="11" fillId="0" borderId="19" xfId="13" applyFont="1" applyBorder="1" applyAlignment="1">
      <alignment horizontal="right" wrapText="1"/>
    </xf>
    <xf numFmtId="38" fontId="11" fillId="0" borderId="19" xfId="13" applyFont="1" applyBorder="1" applyAlignment="1"/>
    <xf numFmtId="0" fontId="0" fillId="0" borderId="0" xfId="0" applyAlignment="1">
      <alignment vertical="center"/>
    </xf>
    <xf numFmtId="0" fontId="28" fillId="0" borderId="0" xfId="0" applyFont="1"/>
    <xf numFmtId="0" fontId="11" fillId="4" borderId="2" xfId="14" applyFill="1" applyBorder="1" applyAlignment="1">
      <alignment horizontal="center"/>
    </xf>
    <xf numFmtId="0" fontId="11" fillId="0" borderId="3" xfId="14" applyBorder="1" applyAlignment="1">
      <alignment wrapText="1"/>
    </xf>
    <xf numFmtId="0" fontId="20" fillId="0" borderId="0" xfId="11" applyFont="1" applyAlignment="1">
      <alignment shrinkToFit="1"/>
    </xf>
    <xf numFmtId="0" fontId="12" fillId="2" borderId="18" xfId="2" applyFont="1" applyFill="1" applyBorder="1" applyAlignment="1">
      <alignment horizontal="center" vertical="center" shrinkToFit="1"/>
    </xf>
    <xf numFmtId="0" fontId="38" fillId="0" borderId="19" xfId="2" applyFont="1" applyBorder="1" applyAlignment="1">
      <alignment shrinkToFit="1"/>
    </xf>
    <xf numFmtId="178" fontId="20" fillId="0" borderId="0" xfId="11" applyNumberFormat="1" applyFont="1" applyAlignment="1"/>
    <xf numFmtId="178" fontId="12" fillId="2" borderId="18" xfId="2" applyNumberFormat="1" applyFont="1" applyFill="1" applyBorder="1" applyAlignment="1">
      <alignment horizontal="center" vertical="center" wrapText="1"/>
    </xf>
    <xf numFmtId="178" fontId="38" fillId="0" borderId="19" xfId="2" applyNumberFormat="1" applyFont="1" applyBorder="1" applyAlignment="1">
      <alignment horizontal="right" wrapText="1"/>
    </xf>
    <xf numFmtId="178" fontId="38" fillId="0" borderId="19" xfId="3" applyNumberFormat="1" applyFont="1" applyBorder="1" applyAlignment="1">
      <alignment horizontal="right" wrapText="1"/>
    </xf>
    <xf numFmtId="0" fontId="18" fillId="0" borderId="0" xfId="15" applyFont="1">
      <alignment vertical="center"/>
    </xf>
    <xf numFmtId="0" fontId="34" fillId="0" borderId="0" xfId="15" applyFont="1" applyAlignment="1">
      <alignment horizontal="left" vertical="center"/>
    </xf>
    <xf numFmtId="0" fontId="43" fillId="0" borderId="0" xfId="15" applyFont="1" applyProtection="1">
      <alignment vertical="center"/>
      <protection locked="0"/>
    </xf>
    <xf numFmtId="0" fontId="16" fillId="0" borderId="0" xfId="15" applyFont="1">
      <alignment vertical="center"/>
    </xf>
    <xf numFmtId="0" fontId="14" fillId="0" borderId="0" xfId="15" applyFont="1">
      <alignment vertical="center"/>
    </xf>
    <xf numFmtId="0" fontId="16" fillId="0" borderId="0" xfId="15" applyFont="1" applyAlignment="1">
      <alignment vertical="center" shrinkToFit="1"/>
    </xf>
    <xf numFmtId="0" fontId="16" fillId="0" borderId="0" xfId="15" applyFont="1" applyAlignment="1">
      <alignment horizontal="right" vertical="center"/>
    </xf>
    <xf numFmtId="176" fontId="16" fillId="0" borderId="0" xfId="15" applyNumberFormat="1" applyFont="1">
      <alignment vertical="center"/>
    </xf>
    <xf numFmtId="0" fontId="11" fillId="4" borderId="2" xfId="16" applyFill="1" applyBorder="1" applyAlignment="1">
      <alignment horizontal="center"/>
    </xf>
    <xf numFmtId="5" fontId="20" fillId="0" borderId="12" xfId="15" applyNumberFormat="1" applyFont="1" applyBorder="1">
      <alignment vertical="center"/>
    </xf>
    <xf numFmtId="0" fontId="11" fillId="0" borderId="3" xfId="16" applyBorder="1" applyAlignment="1">
      <alignment wrapText="1"/>
    </xf>
    <xf numFmtId="0" fontId="19" fillId="0" borderId="0" xfId="15" applyFont="1">
      <alignment vertical="center"/>
    </xf>
    <xf numFmtId="0" fontId="16" fillId="0" borderId="0" xfId="15" applyFont="1" applyAlignment="1">
      <alignment horizontal="right" vertical="center" shrinkToFit="1"/>
    </xf>
    <xf numFmtId="0" fontId="26" fillId="0" borderId="0" xfId="15" applyFont="1" applyAlignment="1">
      <alignment horizontal="center" vertical="center" shrinkToFit="1"/>
    </xf>
    <xf numFmtId="5" fontId="26" fillId="0" borderId="0" xfId="15" applyNumberFormat="1" applyFont="1">
      <alignment vertical="center"/>
    </xf>
    <xf numFmtId="0" fontId="44" fillId="0" borderId="0" xfId="0" applyFont="1" applyAlignment="1" applyProtection="1">
      <alignment horizontal="center" vertical="center" shrinkToFit="1"/>
      <protection locked="0"/>
    </xf>
    <xf numFmtId="0" fontId="0" fillId="5" borderId="0" xfId="0" applyFill="1"/>
    <xf numFmtId="0" fontId="11" fillId="6" borderId="21" xfId="3" applyFill="1" applyBorder="1" applyAlignment="1">
      <alignment horizontal="center"/>
    </xf>
    <xf numFmtId="0" fontId="45" fillId="7" borderId="2" xfId="3" applyFont="1" applyFill="1" applyBorder="1" applyAlignment="1">
      <alignment horizontal="center"/>
    </xf>
    <xf numFmtId="0" fontId="11" fillId="7" borderId="2" xfId="3" applyFill="1" applyBorder="1" applyAlignment="1">
      <alignment horizontal="center"/>
    </xf>
    <xf numFmtId="0" fontId="11" fillId="5" borderId="0" xfId="3" applyFill="1"/>
    <xf numFmtId="0" fontId="11" fillId="5" borderId="0" xfId="3" applyFill="1" applyAlignment="1">
      <alignment wrapText="1"/>
    </xf>
    <xf numFmtId="0" fontId="11" fillId="0" borderId="23" xfId="3" applyBorder="1" applyAlignment="1">
      <alignment wrapText="1"/>
    </xf>
    <xf numFmtId="0" fontId="11" fillId="0" borderId="26" xfId="3" applyBorder="1" applyAlignment="1">
      <alignment wrapText="1"/>
    </xf>
    <xf numFmtId="0" fontId="11" fillId="5" borderId="0" xfId="3" applyFill="1" applyAlignment="1">
      <alignment horizontal="center"/>
    </xf>
    <xf numFmtId="0" fontId="11" fillId="0" borderId="28" xfId="3" applyBorder="1" applyAlignment="1">
      <alignment wrapText="1"/>
    </xf>
    <xf numFmtId="0" fontId="11" fillId="0" borderId="30" xfId="3" applyBorder="1" applyAlignment="1">
      <alignment wrapText="1"/>
    </xf>
    <xf numFmtId="0" fontId="11" fillId="0" borderId="31" xfId="3" applyBorder="1" applyAlignment="1">
      <alignment wrapText="1"/>
    </xf>
    <xf numFmtId="0" fontId="11" fillId="0" borderId="33" xfId="3" applyBorder="1" applyAlignment="1">
      <alignment wrapText="1"/>
    </xf>
    <xf numFmtId="0" fontId="11" fillId="5" borderId="34" xfId="3" applyFill="1" applyBorder="1"/>
    <xf numFmtId="0" fontId="11" fillId="5" borderId="34" xfId="3" applyFill="1" applyBorder="1" applyAlignment="1">
      <alignment wrapText="1"/>
    </xf>
    <xf numFmtId="0" fontId="11" fillId="0" borderId="35" xfId="3" applyBorder="1" applyAlignment="1">
      <alignment wrapText="1"/>
    </xf>
    <xf numFmtId="0" fontId="11" fillId="6" borderId="36" xfId="3" applyFill="1" applyBorder="1" applyAlignment="1">
      <alignment horizontal="center"/>
    </xf>
    <xf numFmtId="0" fontId="11" fillId="0" borderId="38" xfId="2" applyBorder="1" applyAlignment="1">
      <alignment wrapText="1"/>
    </xf>
    <xf numFmtId="0" fontId="11" fillId="0" borderId="39" xfId="2" applyBorder="1" applyAlignment="1">
      <alignment wrapText="1"/>
    </xf>
    <xf numFmtId="0" fontId="11" fillId="5" borderId="21" xfId="2" applyFill="1" applyBorder="1"/>
    <xf numFmtId="0" fontId="11" fillId="0" borderId="42" xfId="2" applyBorder="1" applyAlignment="1">
      <alignment wrapText="1"/>
    </xf>
    <xf numFmtId="0" fontId="11" fillId="0" borderId="38" xfId="2" applyBorder="1" applyAlignment="1">
      <alignment vertical="top" wrapText="1"/>
    </xf>
    <xf numFmtId="0" fontId="11" fillId="5" borderId="21" xfId="2" applyFill="1" applyBorder="1" applyAlignment="1">
      <alignment vertical="top"/>
    </xf>
    <xf numFmtId="0" fontId="46" fillId="0" borderId="2" xfId="2" applyFont="1" applyBorder="1" applyAlignment="1">
      <alignment horizontal="center" vertical="center" wrapText="1"/>
    </xf>
    <xf numFmtId="0" fontId="11" fillId="0" borderId="2" xfId="2" applyBorder="1" applyAlignment="1">
      <alignment vertical="top" wrapText="1"/>
    </xf>
    <xf numFmtId="0" fontId="11" fillId="0" borderId="42" xfId="2" applyBorder="1" applyAlignment="1">
      <alignment vertical="top" wrapText="1"/>
    </xf>
    <xf numFmtId="0" fontId="42" fillId="0" borderId="0" xfId="0" applyFont="1"/>
    <xf numFmtId="0" fontId="38" fillId="0" borderId="44" xfId="2" applyFont="1" applyBorder="1" applyAlignment="1">
      <alignment vertical="center" shrinkToFit="1"/>
    </xf>
    <xf numFmtId="0" fontId="38" fillId="0" borderId="45" xfId="2" applyFont="1" applyBorder="1" applyAlignment="1">
      <alignment vertical="center" shrinkToFit="1"/>
    </xf>
    <xf numFmtId="0" fontId="13" fillId="0" borderId="47" xfId="3" applyFont="1" applyBorder="1" applyAlignment="1" applyProtection="1">
      <alignment vertical="center" shrinkToFit="1"/>
      <protection locked="0"/>
    </xf>
    <xf numFmtId="5" fontId="20" fillId="0" borderId="48" xfId="15" applyNumberFormat="1" applyFont="1" applyBorder="1">
      <alignment vertical="center"/>
    </xf>
    <xf numFmtId="0" fontId="43" fillId="0" borderId="20" xfId="15" applyFont="1" applyBorder="1" applyProtection="1">
      <alignment vertical="center"/>
      <protection locked="0"/>
    </xf>
    <xf numFmtId="0" fontId="38" fillId="0" borderId="52" xfId="2" applyFont="1" applyBorder="1" applyAlignment="1">
      <alignment vertical="center" shrinkToFit="1"/>
    </xf>
    <xf numFmtId="0" fontId="38" fillId="0" borderId="10" xfId="2" applyFont="1" applyBorder="1" applyAlignment="1">
      <alignment vertical="center" shrinkToFit="1"/>
    </xf>
    <xf numFmtId="5" fontId="20" fillId="0" borderId="53" xfId="4" applyNumberFormat="1" applyFont="1" applyBorder="1">
      <alignment vertical="center"/>
    </xf>
    <xf numFmtId="0" fontId="22" fillId="0" borderId="13" xfId="2" applyFont="1" applyBorder="1" applyAlignment="1">
      <alignment horizontal="center" vertical="center" shrinkToFit="1"/>
    </xf>
    <xf numFmtId="0" fontId="20" fillId="0" borderId="54" xfId="4" applyFont="1" applyBorder="1" applyAlignment="1" applyProtection="1">
      <alignment horizontal="center" vertical="center"/>
      <protection locked="0"/>
    </xf>
    <xf numFmtId="0" fontId="20" fillId="0" borderId="55" xfId="4" applyFont="1" applyBorder="1" applyAlignment="1" applyProtection="1">
      <alignment horizontal="center" vertical="center"/>
      <protection locked="0"/>
    </xf>
    <xf numFmtId="0" fontId="20" fillId="0" borderId="56" xfId="4" applyFont="1" applyBorder="1" applyAlignment="1" applyProtection="1">
      <alignment horizontal="center" vertical="center"/>
      <protection locked="0"/>
    </xf>
    <xf numFmtId="0" fontId="11" fillId="0" borderId="2" xfId="2" applyBorder="1" applyAlignment="1">
      <alignment horizontal="center" vertical="center"/>
    </xf>
    <xf numFmtId="0" fontId="11" fillId="0" borderId="57" xfId="18" applyBorder="1" applyAlignment="1">
      <alignment wrapText="1"/>
    </xf>
    <xf numFmtId="0" fontId="11" fillId="0" borderId="58" xfId="18" applyBorder="1" applyAlignment="1">
      <alignment wrapText="1"/>
    </xf>
    <xf numFmtId="0" fontId="11" fillId="0" borderId="59" xfId="18" applyBorder="1" applyAlignment="1">
      <alignment wrapText="1"/>
    </xf>
    <xf numFmtId="0" fontId="14" fillId="0" borderId="0" xfId="11" applyFont="1" applyAlignment="1">
      <alignment horizontal="center" vertical="center"/>
    </xf>
    <xf numFmtId="0" fontId="11" fillId="0" borderId="51" xfId="14" applyBorder="1" applyAlignment="1">
      <alignment wrapText="1"/>
    </xf>
    <xf numFmtId="0" fontId="21" fillId="0" borderId="61" xfId="2" applyFont="1" applyBorder="1" applyAlignment="1">
      <alignment horizontal="right" wrapText="1"/>
    </xf>
    <xf numFmtId="0" fontId="24" fillId="0" borderId="61" xfId="2" applyFont="1" applyBorder="1" applyAlignment="1">
      <alignment wrapText="1"/>
    </xf>
    <xf numFmtId="0" fontId="21" fillId="0" borderId="61" xfId="2" applyFont="1" applyBorder="1" applyAlignment="1">
      <alignment wrapText="1"/>
    </xf>
    <xf numFmtId="178" fontId="38" fillId="0" borderId="61" xfId="2" applyNumberFormat="1" applyFont="1" applyBorder="1" applyAlignment="1">
      <alignment horizontal="right" wrapText="1"/>
    </xf>
    <xf numFmtId="38" fontId="11" fillId="0" borderId="61" xfId="13" applyFont="1" applyBorder="1" applyAlignment="1">
      <alignment horizontal="center" wrapText="1"/>
    </xf>
    <xf numFmtId="38" fontId="11" fillId="0" borderId="61" xfId="13" applyFont="1" applyBorder="1" applyAlignment="1">
      <alignment horizontal="right" wrapText="1"/>
    </xf>
    <xf numFmtId="0" fontId="21" fillId="0" borderId="60" xfId="2" applyFont="1" applyBorder="1" applyAlignment="1">
      <alignment horizontal="right" wrapText="1"/>
    </xf>
    <xf numFmtId="0" fontId="24" fillId="0" borderId="60" xfId="2" applyFont="1" applyBorder="1" applyAlignment="1">
      <alignment wrapText="1"/>
    </xf>
    <xf numFmtId="0" fontId="21" fillId="0" borderId="60" xfId="2" applyFont="1" applyBorder="1" applyAlignment="1">
      <alignment wrapText="1"/>
    </xf>
    <xf numFmtId="0" fontId="38" fillId="0" borderId="60" xfId="2" applyFont="1" applyBorder="1" applyAlignment="1">
      <alignment shrinkToFit="1"/>
    </xf>
    <xf numFmtId="178" fontId="38" fillId="0" borderId="60" xfId="2" applyNumberFormat="1" applyFont="1" applyBorder="1" applyAlignment="1">
      <alignment horizontal="right" wrapText="1"/>
    </xf>
    <xf numFmtId="38" fontId="11" fillId="0" borderId="60" xfId="13" applyFont="1" applyBorder="1" applyAlignment="1">
      <alignment horizontal="center" wrapText="1"/>
    </xf>
    <xf numFmtId="38" fontId="11" fillId="0" borderId="60" xfId="13" applyFont="1" applyBorder="1" applyAlignment="1">
      <alignment horizontal="right" wrapText="1"/>
    </xf>
    <xf numFmtId="38" fontId="11" fillId="0" borderId="60" xfId="13" applyFont="1" applyBorder="1" applyAlignment="1"/>
    <xf numFmtId="0" fontId="19" fillId="0" borderId="60" xfId="11" applyFont="1" applyBorder="1" applyAlignment="1"/>
    <xf numFmtId="0" fontId="14" fillId="0" borderId="60" xfId="11" applyFont="1" applyBorder="1" applyAlignment="1">
      <alignment wrapText="1"/>
    </xf>
    <xf numFmtId="0" fontId="16" fillId="0" borderId="60" xfId="11" applyFont="1" applyBorder="1" applyAlignment="1"/>
    <xf numFmtId="0" fontId="16" fillId="0" borderId="60" xfId="11" applyFont="1" applyBorder="1" applyAlignment="1">
      <alignment horizontal="center"/>
    </xf>
    <xf numFmtId="3" fontId="16" fillId="0" borderId="60" xfId="11" applyNumberFormat="1" applyFont="1" applyBorder="1" applyAlignment="1"/>
    <xf numFmtId="0" fontId="22" fillId="0" borderId="6" xfId="2" applyFont="1" applyBorder="1" applyAlignment="1">
      <alignment horizontal="center" vertical="center" wrapText="1"/>
    </xf>
    <xf numFmtId="0" fontId="22" fillId="0" borderId="4" xfId="2" applyFont="1" applyBorder="1" applyAlignment="1">
      <alignment horizontal="center" vertical="center" wrapText="1"/>
    </xf>
    <xf numFmtId="0" fontId="22" fillId="0" borderId="4" xfId="3" applyFont="1" applyBorder="1" applyAlignment="1">
      <alignment horizontal="center" vertical="center" wrapText="1"/>
    </xf>
    <xf numFmtId="0" fontId="22" fillId="0" borderId="16" xfId="3" applyFont="1" applyBorder="1" applyAlignment="1">
      <alignment horizontal="center" vertical="center" wrapText="1"/>
    </xf>
    <xf numFmtId="0" fontId="22" fillId="0" borderId="5" xfId="3" applyFont="1" applyBorder="1" applyAlignment="1">
      <alignment horizontal="center" vertical="center" wrapText="1"/>
    </xf>
    <xf numFmtId="0" fontId="18" fillId="0" borderId="0" xfId="4" applyFont="1" applyAlignment="1">
      <alignment horizontal="center" vertical="center"/>
    </xf>
    <xf numFmtId="0" fontId="19" fillId="0" borderId="0" xfId="4" applyFont="1" applyAlignment="1">
      <alignment horizontal="center" vertical="center"/>
    </xf>
    <xf numFmtId="0" fontId="21" fillId="0" borderId="6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 wrapText="1"/>
    </xf>
    <xf numFmtId="0" fontId="21" fillId="0" borderId="4" xfId="3" applyFont="1" applyBorder="1" applyAlignment="1">
      <alignment horizontal="center" vertical="center" wrapText="1"/>
    </xf>
    <xf numFmtId="0" fontId="21" fillId="0" borderId="16" xfId="3" applyFont="1" applyBorder="1" applyAlignment="1">
      <alignment horizontal="center" vertical="center" wrapText="1"/>
    </xf>
    <xf numFmtId="0" fontId="21" fillId="0" borderId="5" xfId="3" applyFont="1" applyBorder="1" applyAlignment="1">
      <alignment horizontal="center" vertical="center" wrapText="1"/>
    </xf>
    <xf numFmtId="0" fontId="19" fillId="0" borderId="0" xfId="15" applyFont="1" applyAlignment="1">
      <alignment horizontal="center" vertical="center"/>
    </xf>
    <xf numFmtId="178" fontId="38" fillId="0" borderId="60" xfId="11" applyNumberFormat="1" applyFont="1" applyBorder="1" applyAlignment="1"/>
    <xf numFmtId="0" fontId="38" fillId="0" borderId="19" xfId="3" applyFont="1" applyBorder="1" applyAlignment="1">
      <alignment horizontal="right" wrapText="1"/>
    </xf>
    <xf numFmtId="0" fontId="38" fillId="0" borderId="61" xfId="2" applyFont="1" applyBorder="1" applyAlignment="1">
      <alignment horizontal="right" wrapText="1"/>
    </xf>
    <xf numFmtId="0" fontId="38" fillId="0" borderId="60" xfId="2" applyFont="1" applyBorder="1" applyAlignment="1">
      <alignment horizontal="right" wrapText="1"/>
    </xf>
    <xf numFmtId="0" fontId="13" fillId="0" borderId="60" xfId="11" applyFont="1" applyBorder="1" applyAlignment="1"/>
    <xf numFmtId="0" fontId="38" fillId="0" borderId="45" xfId="3" applyFont="1" applyBorder="1" applyAlignment="1">
      <alignment vertical="center" shrinkToFit="1"/>
    </xf>
    <xf numFmtId="0" fontId="38" fillId="0" borderId="45" xfId="11" applyFont="1" applyBorder="1" applyAlignment="1">
      <alignment vertical="center" shrinkToFit="1"/>
    </xf>
    <xf numFmtId="0" fontId="38" fillId="0" borderId="46" xfId="11" applyFont="1" applyBorder="1" applyAlignment="1">
      <alignment vertical="center" shrinkToFit="1"/>
    </xf>
    <xf numFmtId="0" fontId="38" fillId="0" borderId="19" xfId="3" applyFont="1" applyBorder="1" applyAlignment="1">
      <alignment shrinkToFit="1"/>
    </xf>
    <xf numFmtId="0" fontId="38" fillId="0" borderId="61" xfId="2" applyFont="1" applyBorder="1" applyAlignment="1">
      <alignment shrinkToFit="1"/>
    </xf>
    <xf numFmtId="0" fontId="38" fillId="0" borderId="60" xfId="11" applyFont="1" applyBorder="1" applyAlignment="1">
      <alignment shrinkToFit="1"/>
    </xf>
    <xf numFmtId="0" fontId="11" fillId="0" borderId="62" xfId="16" applyBorder="1" applyAlignment="1">
      <alignment wrapText="1"/>
    </xf>
    <xf numFmtId="5" fontId="20" fillId="0" borderId="63" xfId="15" applyNumberFormat="1" applyFont="1" applyBorder="1">
      <alignment vertical="center"/>
    </xf>
    <xf numFmtId="0" fontId="43" fillId="0" borderId="64" xfId="15" applyFont="1" applyBorder="1" applyProtection="1">
      <alignment vertical="center"/>
      <protection locked="0"/>
    </xf>
    <xf numFmtId="0" fontId="11" fillId="0" borderId="65" xfId="16" applyBorder="1" applyAlignment="1">
      <alignment wrapText="1"/>
    </xf>
    <xf numFmtId="0" fontId="13" fillId="0" borderId="2" xfId="2" applyFont="1" applyBorder="1" applyAlignment="1">
      <alignment horizontal="center" vertical="center" shrinkToFit="1"/>
    </xf>
    <xf numFmtId="0" fontId="38" fillId="0" borderId="10" xfId="3" applyFont="1" applyBorder="1" applyAlignment="1">
      <alignment vertical="center" shrinkToFit="1"/>
    </xf>
    <xf numFmtId="0" fontId="38" fillId="0" borderId="10" xfId="11" applyFont="1" applyBorder="1" applyAlignment="1">
      <alignment vertical="center" shrinkToFit="1"/>
    </xf>
    <xf numFmtId="0" fontId="38" fillId="0" borderId="11" xfId="11" applyFont="1" applyBorder="1" applyAlignment="1">
      <alignment vertical="center" shrinkToFit="1"/>
    </xf>
    <xf numFmtId="0" fontId="32" fillId="0" borderId="0" xfId="3" applyFont="1" applyAlignment="1">
      <alignment horizontal="left" vertical="center" indent="2" shrinkToFit="1"/>
    </xf>
    <xf numFmtId="0" fontId="32" fillId="0" borderId="0" xfId="3" applyFont="1" applyAlignment="1">
      <alignment horizontal="left" vertical="center" indent="1" shrinkToFit="1"/>
    </xf>
    <xf numFmtId="0" fontId="32" fillId="0" borderId="49" xfId="2" applyFont="1" applyBorder="1" applyAlignment="1">
      <alignment vertical="center" wrapText="1" shrinkToFit="1"/>
    </xf>
    <xf numFmtId="0" fontId="32" fillId="0" borderId="4" xfId="2" applyFont="1" applyBorder="1" applyAlignment="1">
      <alignment vertical="center" wrapText="1" shrinkToFit="1"/>
    </xf>
    <xf numFmtId="0" fontId="32" fillId="0" borderId="4" xfId="2" applyFont="1" applyBorder="1" applyAlignment="1">
      <alignment vertical="center" wrapText="1"/>
    </xf>
    <xf numFmtId="0" fontId="32" fillId="0" borderId="4" xfId="3" applyFont="1" applyBorder="1" applyAlignment="1">
      <alignment vertical="center" wrapText="1" shrinkToFit="1"/>
    </xf>
    <xf numFmtId="0" fontId="32" fillId="0" borderId="4" xfId="11" applyFont="1" applyBorder="1" applyAlignment="1">
      <alignment vertical="center" wrapText="1" shrinkToFit="1"/>
    </xf>
    <xf numFmtId="0" fontId="38" fillId="0" borderId="4" xfId="11" applyFont="1" applyBorder="1" applyAlignment="1">
      <alignment vertical="center" wrapText="1" shrinkToFit="1"/>
    </xf>
    <xf numFmtId="0" fontId="38" fillId="0" borderId="6" xfId="11" applyFont="1" applyBorder="1" applyAlignment="1">
      <alignment vertical="center" wrapText="1" shrinkToFit="1"/>
    </xf>
    <xf numFmtId="0" fontId="38" fillId="0" borderId="5" xfId="11" applyFont="1" applyBorder="1" applyAlignment="1">
      <alignment vertical="center" wrapText="1" shrinkToFit="1"/>
    </xf>
    <xf numFmtId="0" fontId="37" fillId="0" borderId="45" xfId="2" applyFont="1" applyBorder="1" applyAlignment="1">
      <alignment vertical="center" shrinkToFit="1"/>
    </xf>
    <xf numFmtId="0" fontId="27" fillId="0" borderId="0" xfId="15" applyFont="1" applyProtection="1">
      <alignment vertical="center"/>
      <protection locked="0"/>
    </xf>
    <xf numFmtId="0" fontId="25" fillId="0" borderId="49" xfId="2" applyFont="1" applyBorder="1" applyAlignment="1" applyProtection="1">
      <alignment vertical="center" wrapText="1"/>
      <protection locked="0"/>
    </xf>
    <xf numFmtId="0" fontId="25" fillId="0" borderId="4" xfId="2" applyFont="1" applyBorder="1" applyAlignment="1" applyProtection="1">
      <alignment vertical="center" wrapText="1"/>
      <protection locked="0"/>
    </xf>
    <xf numFmtId="0" fontId="25" fillId="0" borderId="4" xfId="2" applyFont="1" applyBorder="1" applyAlignment="1" applyProtection="1">
      <alignment horizontal="left" vertical="center" wrapText="1" indent="4"/>
      <protection locked="0"/>
    </xf>
    <xf numFmtId="0" fontId="25" fillId="0" borderId="4" xfId="3" applyFont="1" applyBorder="1" applyAlignment="1" applyProtection="1">
      <alignment vertical="center" wrapText="1"/>
      <protection locked="0"/>
    </xf>
    <xf numFmtId="0" fontId="25" fillId="0" borderId="16" xfId="3" applyFont="1" applyBorder="1" applyAlignment="1" applyProtection="1">
      <alignment vertical="center" wrapText="1"/>
      <protection locked="0"/>
    </xf>
    <xf numFmtId="0" fontId="27" fillId="0" borderId="12" xfId="15" applyFont="1" applyBorder="1" applyProtection="1">
      <alignment vertical="center"/>
      <protection locked="0"/>
    </xf>
    <xf numFmtId="0" fontId="25" fillId="0" borderId="50" xfId="3" applyFont="1" applyBorder="1" applyAlignment="1" applyProtection="1">
      <alignment vertical="center" wrapText="1"/>
      <protection locked="0"/>
    </xf>
    <xf numFmtId="0" fontId="47" fillId="0" borderId="2" xfId="2" applyFont="1" applyBorder="1" applyAlignment="1" applyProtection="1">
      <alignment horizontal="center" vertical="center" wrapText="1" shrinkToFit="1"/>
      <protection locked="0"/>
    </xf>
    <xf numFmtId="0" fontId="37" fillId="0" borderId="10" xfId="2" applyFont="1" applyBorder="1" applyAlignment="1">
      <alignment vertical="center" shrinkToFit="1"/>
    </xf>
    <xf numFmtId="0" fontId="49" fillId="0" borderId="0" xfId="4" applyFont="1" applyAlignment="1">
      <alignment horizontal="right" vertical="center"/>
    </xf>
    <xf numFmtId="0" fontId="50" fillId="0" borderId="0" xfId="4" applyFont="1">
      <alignment vertical="center"/>
    </xf>
    <xf numFmtId="0" fontId="49" fillId="0" borderId="0" xfId="4" applyFont="1" applyAlignment="1">
      <alignment horizontal="center" vertical="center"/>
    </xf>
    <xf numFmtId="0" fontId="49" fillId="0" borderId="0" xfId="15" applyFont="1" applyAlignment="1">
      <alignment horizontal="right" vertical="center"/>
    </xf>
    <xf numFmtId="0" fontId="50" fillId="0" borderId="0" xfId="15" applyFont="1">
      <alignment vertical="center"/>
    </xf>
    <xf numFmtId="0" fontId="53" fillId="0" borderId="0" xfId="0" applyFont="1" applyAlignment="1">
      <alignment horizontal="center" vertical="center"/>
    </xf>
    <xf numFmtId="0" fontId="50" fillId="0" borderId="0" xfId="11" applyFont="1" applyAlignment="1">
      <alignment wrapText="1"/>
    </xf>
    <xf numFmtId="0" fontId="14" fillId="0" borderId="0" xfId="21" applyFont="1" applyAlignment="1">
      <alignment horizontal="center" vertical="center" shrinkToFit="1"/>
    </xf>
    <xf numFmtId="0" fontId="27" fillId="0" borderId="0" xfId="15" applyFont="1" applyAlignment="1">
      <alignment horizontal="left" vertical="center"/>
    </xf>
    <xf numFmtId="0" fontId="32" fillId="0" borderId="0" xfId="4" applyFont="1" applyAlignment="1">
      <alignment horizontal="left" vertical="center"/>
    </xf>
    <xf numFmtId="55" fontId="29" fillId="0" borderId="0" xfId="4" applyNumberFormat="1" applyFont="1" applyAlignment="1" applyProtection="1">
      <alignment horizontal="center" vertical="center" shrinkToFit="1"/>
      <protection locked="0"/>
    </xf>
    <xf numFmtId="0" fontId="56" fillId="0" borderId="0" xfId="15" applyFont="1" applyAlignment="1">
      <alignment horizontal="right" vertical="center"/>
    </xf>
    <xf numFmtId="55" fontId="29" fillId="0" borderId="1" xfId="15" applyNumberFormat="1" applyFont="1" applyBorder="1" applyAlignment="1" applyProtection="1">
      <alignment horizontal="left" vertical="center" shrinkToFit="1"/>
      <protection locked="0"/>
    </xf>
    <xf numFmtId="0" fontId="27" fillId="0" borderId="0" xfId="4" applyFont="1" applyAlignment="1">
      <alignment horizontal="left" vertical="center"/>
    </xf>
    <xf numFmtId="0" fontId="16" fillId="0" borderId="0" xfId="17" applyFont="1" applyAlignment="1" applyProtection="1">
      <alignment horizontal="left" vertical="center" indent="3" shrinkToFit="1"/>
      <protection locked="0"/>
    </xf>
    <xf numFmtId="0" fontId="0" fillId="0" borderId="0" xfId="0" applyAlignment="1">
      <alignment horizontal="left" vertical="center" indent="3" shrinkToFit="1"/>
    </xf>
    <xf numFmtId="0" fontId="51" fillId="0" borderId="0" xfId="15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55" fontId="40" fillId="0" borderId="0" xfId="15" applyNumberFormat="1" applyFont="1" applyAlignment="1">
      <alignment horizontal="left" wrapText="1"/>
    </xf>
    <xf numFmtId="0" fontId="41" fillId="0" borderId="0" xfId="0" applyFont="1" applyAlignment="1">
      <alignment horizontal="left"/>
    </xf>
    <xf numFmtId="0" fontId="36" fillId="0" borderId="0" xfId="17" applyFont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 shrinkToFit="1"/>
    </xf>
    <xf numFmtId="55" fontId="56" fillId="0" borderId="66" xfId="15" applyNumberFormat="1" applyFont="1" applyBorder="1" applyAlignment="1" applyProtection="1">
      <alignment horizontal="left" vertical="center" wrapText="1" shrinkToFit="1"/>
      <protection locked="0"/>
    </xf>
    <xf numFmtId="55" fontId="56" fillId="0" borderId="0" xfId="15" applyNumberFormat="1" applyFont="1" applyAlignment="1" applyProtection="1">
      <alignment horizontal="left" vertical="center" wrapText="1" shrinkToFit="1"/>
      <protection locked="0"/>
    </xf>
    <xf numFmtId="0" fontId="11" fillId="0" borderId="37" xfId="3" applyBorder="1" applyAlignment="1">
      <alignment horizontal="center" vertical="top" textRotation="255" indent="2"/>
    </xf>
    <xf numFmtId="0" fontId="0" fillId="0" borderId="40" xfId="0" applyBorder="1" applyAlignment="1">
      <alignment horizontal="center" vertical="top" textRotation="255" indent="2"/>
    </xf>
    <xf numFmtId="0" fontId="0" fillId="0" borderId="43" xfId="0" applyBorder="1" applyAlignment="1">
      <alignment horizontal="center" vertical="top" textRotation="255" indent="2"/>
    </xf>
    <xf numFmtId="0" fontId="45" fillId="0" borderId="13" xfId="3" applyFont="1" applyBorder="1" applyAlignment="1">
      <alignment horizontal="center" vertical="top" textRotation="255" indent="2"/>
    </xf>
    <xf numFmtId="0" fontId="42" fillId="0" borderId="36" xfId="0" applyFont="1" applyBorder="1" applyAlignment="1">
      <alignment horizontal="center" vertical="top" textRotation="255" indent="2"/>
    </xf>
    <xf numFmtId="0" fontId="42" fillId="0" borderId="41" xfId="0" applyFont="1" applyBorder="1" applyAlignment="1">
      <alignment horizontal="center" vertical="top" textRotation="255" indent="2"/>
    </xf>
    <xf numFmtId="0" fontId="42" fillId="0" borderId="20" xfId="0" applyFont="1" applyBorder="1"/>
    <xf numFmtId="0" fontId="45" fillId="0" borderId="22" xfId="3" applyFont="1" applyBorder="1" applyAlignment="1">
      <alignment horizontal="center" vertical="top" textRotation="255" indent="2"/>
    </xf>
    <xf numFmtId="0" fontId="42" fillId="0" borderId="24" xfId="0" applyFont="1" applyBorder="1" applyAlignment="1">
      <alignment horizontal="center" vertical="top" textRotation="255" indent="2"/>
    </xf>
    <xf numFmtId="0" fontId="42" fillId="0" borderId="29" xfId="0" applyFont="1" applyBorder="1" applyAlignment="1">
      <alignment horizontal="center" vertical="top" textRotation="255" indent="2"/>
    </xf>
    <xf numFmtId="0" fontId="0" fillId="0" borderId="0" xfId="0"/>
    <xf numFmtId="0" fontId="11" fillId="0" borderId="25" xfId="3" applyBorder="1" applyAlignment="1">
      <alignment horizontal="center" vertical="top" textRotation="255" indent="2"/>
    </xf>
    <xf numFmtId="0" fontId="0" fillId="0" borderId="27" xfId="0" applyBorder="1" applyAlignment="1">
      <alignment horizontal="center" vertical="top" textRotation="255" indent="2"/>
    </xf>
    <xf numFmtId="0" fontId="0" fillId="0" borderId="32" xfId="0" applyBorder="1" applyAlignment="1">
      <alignment horizontal="center" vertical="top" textRotation="255" indent="2"/>
    </xf>
    <xf numFmtId="0" fontId="0" fillId="0" borderId="20" xfId="0" applyBorder="1"/>
    <xf numFmtId="0" fontId="0" fillId="0" borderId="24" xfId="0" applyBorder="1" applyAlignment="1">
      <alignment horizontal="center" vertical="top" textRotation="255" indent="2"/>
    </xf>
    <xf numFmtId="0" fontId="0" fillId="0" borderId="29" xfId="0" applyBorder="1" applyAlignment="1">
      <alignment horizontal="center" vertical="top" textRotation="255" indent="2"/>
    </xf>
    <xf numFmtId="0" fontId="46" fillId="0" borderId="13" xfId="2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24" fillId="0" borderId="13" xfId="2" applyFont="1" applyBorder="1" applyAlignment="1">
      <alignment horizontal="center" vertical="center" wrapText="1"/>
    </xf>
    <xf numFmtId="0" fontId="11" fillId="0" borderId="57" xfId="18" applyBorder="1" applyAlignment="1">
      <alignment wrapText="1"/>
    </xf>
    <xf numFmtId="0" fontId="0" fillId="0" borderId="58" xfId="0" applyBorder="1" applyAlignment="1">
      <alignment wrapText="1"/>
    </xf>
    <xf numFmtId="0" fontId="0" fillId="0" borderId="59" xfId="0" applyBorder="1" applyAlignment="1">
      <alignment wrapText="1"/>
    </xf>
    <xf numFmtId="0" fontId="49" fillId="0" borderId="0" xfId="4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4" fillId="0" borderId="0" xfId="0" applyFont="1" applyAlignment="1">
      <alignment horizontal="center" vertical="center"/>
    </xf>
  </cellXfs>
  <cellStyles count="25">
    <cellStyle name="桁区切り" xfId="13" builtinId="6"/>
    <cellStyle name="桁区切り 2" xfId="12" xr:uid="{371EE3FF-0793-4B18-A6E9-0EDC4F9015A1}"/>
    <cellStyle name="桁区切り 2 2" xfId="23" xr:uid="{013C1ABB-9288-4505-9434-59304BA241F9}"/>
    <cellStyle name="桁区切り 3" xfId="22" xr:uid="{C8E698B2-0D28-4FEB-8CE3-F4F2BB727043}"/>
    <cellStyle name="標準" xfId="0" builtinId="0"/>
    <cellStyle name="標準 2" xfId="1" xr:uid="{00000000-0005-0000-0000-000001000000}"/>
    <cellStyle name="標準 2 2" xfId="4" xr:uid="{00000000-0005-0000-0000-000002000000}"/>
    <cellStyle name="標準 2 2 2" xfId="6" xr:uid="{00000000-0005-0000-0000-000003000000}"/>
    <cellStyle name="標準 2 2 2 2" xfId="9" xr:uid="{DF6FD78D-8565-419F-8BE5-1E9CCD849CC7}"/>
    <cellStyle name="標準 2 2 2 3" xfId="17" xr:uid="{352BEE68-ABC0-4C41-ADD8-E826166F00F5}"/>
    <cellStyle name="標準 2 2 3" xfId="8" xr:uid="{989A32A5-637C-4F84-B64C-DA43765DFA8E}"/>
    <cellStyle name="標準 2 2 4" xfId="10" xr:uid="{3D1F2C33-C184-48AA-988F-459B0926BE0A}"/>
    <cellStyle name="標準 2 2 5" xfId="11" xr:uid="{C092BCDD-A7A5-48ED-A36A-16C1C1E22270}"/>
    <cellStyle name="標準 2 2 6" xfId="15" xr:uid="{7B7F3B2A-3153-4506-B593-D14B9FD23292}"/>
    <cellStyle name="標準 2 2 7" xfId="21" xr:uid="{D824D655-6870-4713-8483-D38FC982A89D}"/>
    <cellStyle name="標準 2 3" xfId="7" xr:uid="{B4CACE1C-63E1-44DF-97C6-5E6ABD7C9F71}"/>
    <cellStyle name="標準 2 4" xfId="20" xr:uid="{8C0A2F53-75D2-4EC6-8219-BE2599C4ACC4}"/>
    <cellStyle name="標準 3" xfId="24" xr:uid="{6E5B0224-B59B-4CAA-AA8D-1FB69ADAA7CB}"/>
    <cellStyle name="標準 4" xfId="19" xr:uid="{536BEFA7-C434-402D-9B2A-1696F2050F52}"/>
    <cellStyle name="標準_Sheet1" xfId="2" xr:uid="{00000000-0005-0000-0000-000004000000}"/>
    <cellStyle name="標準_Sheet1_1 2" xfId="3" xr:uid="{00000000-0005-0000-0000-000005000000}"/>
    <cellStyle name="標準_一覧 (2)" xfId="5" xr:uid="{00000000-0005-0000-0000-000006000000}"/>
    <cellStyle name="標準_公共図書館価格表" xfId="14" xr:uid="{42C7E146-5ECE-4CD0-8E2C-DFEC712DC9BF}"/>
    <cellStyle name="標準_注文書" xfId="16" xr:uid="{78199196-EC2B-407E-B6D1-A9003FE0316E}"/>
    <cellStyle name="標準_内容変更詳細" xfId="18" xr:uid="{9AF647CF-F9F9-41CA-A352-4D12D3F1BA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G$12" lockText="1" noThreeD="1"/>
</file>

<file path=xl/ctrlProps/ctrlProp10.xml><?xml version="1.0" encoding="utf-8"?>
<formControlPr xmlns="http://schemas.microsoft.com/office/spreadsheetml/2009/9/main" objectType="CheckBox" fmlaLink="G$21" lockText="1" noThreeD="1"/>
</file>

<file path=xl/ctrlProps/ctrlProp100.xml><?xml version="1.0" encoding="utf-8"?>
<formControlPr xmlns="http://schemas.microsoft.com/office/spreadsheetml/2009/9/main" objectType="CheckBox" fmlaLink="G$56" lockText="1" noThreeD="1"/>
</file>

<file path=xl/ctrlProps/ctrlProp101.xml><?xml version="1.0" encoding="utf-8"?>
<formControlPr xmlns="http://schemas.microsoft.com/office/spreadsheetml/2009/9/main" objectType="CheckBox" fmlaLink="G$64" lockText="1" noThreeD="1"/>
</file>

<file path=xl/ctrlProps/ctrlProp102.xml><?xml version="1.0" encoding="utf-8"?>
<formControlPr xmlns="http://schemas.microsoft.com/office/spreadsheetml/2009/9/main" objectType="CheckBox" fmlaLink="G$56" lockText="1" noThreeD="1"/>
</file>

<file path=xl/ctrlProps/ctrlProp103.xml><?xml version="1.0" encoding="utf-8"?>
<formControlPr xmlns="http://schemas.microsoft.com/office/spreadsheetml/2009/9/main" objectType="CheckBox" fmlaLink="G$56" lockText="1" noThreeD="1"/>
</file>

<file path=xl/ctrlProps/ctrlProp104.xml><?xml version="1.0" encoding="utf-8"?>
<formControlPr xmlns="http://schemas.microsoft.com/office/spreadsheetml/2009/9/main" objectType="CheckBox" fmlaLink="G$65" lockText="1" noThreeD="1"/>
</file>

<file path=xl/ctrlProps/ctrlProp105.xml><?xml version="1.0" encoding="utf-8"?>
<formControlPr xmlns="http://schemas.microsoft.com/office/spreadsheetml/2009/9/main" objectType="CheckBox" fmlaLink="G$56" lockText="1" noThreeD="1"/>
</file>

<file path=xl/ctrlProps/ctrlProp106.xml><?xml version="1.0" encoding="utf-8"?>
<formControlPr xmlns="http://schemas.microsoft.com/office/spreadsheetml/2009/9/main" objectType="CheckBox" fmlaLink="G$56" lockText="1" noThreeD="1"/>
</file>

<file path=xl/ctrlProps/ctrlProp107.xml><?xml version="1.0" encoding="utf-8"?>
<formControlPr xmlns="http://schemas.microsoft.com/office/spreadsheetml/2009/9/main" objectType="CheckBox" fmlaLink="G$66" lockText="1" noThreeD="1"/>
</file>

<file path=xl/ctrlProps/ctrlProp108.xml><?xml version="1.0" encoding="utf-8"?>
<formControlPr xmlns="http://schemas.microsoft.com/office/spreadsheetml/2009/9/main" objectType="CheckBox" fmlaLink="G$56" lockText="1" noThreeD="1"/>
</file>

<file path=xl/ctrlProps/ctrlProp109.xml><?xml version="1.0" encoding="utf-8"?>
<formControlPr xmlns="http://schemas.microsoft.com/office/spreadsheetml/2009/9/main" objectType="CheckBox" fmlaLink="G$56" lockText="1" noThreeD="1"/>
</file>

<file path=xl/ctrlProps/ctrlProp11.xml><?xml version="1.0" encoding="utf-8"?>
<formControlPr xmlns="http://schemas.microsoft.com/office/spreadsheetml/2009/9/main" objectType="CheckBox" fmlaLink="G$22" lockText="1" noThreeD="1"/>
</file>

<file path=xl/ctrlProps/ctrlProp110.xml><?xml version="1.0" encoding="utf-8"?>
<formControlPr xmlns="http://schemas.microsoft.com/office/spreadsheetml/2009/9/main" objectType="CheckBox" fmlaLink="G$67" lockText="1" noThreeD="1"/>
</file>

<file path=xl/ctrlProps/ctrlProp111.xml><?xml version="1.0" encoding="utf-8"?>
<formControlPr xmlns="http://schemas.microsoft.com/office/spreadsheetml/2009/9/main" objectType="CheckBox" fmlaLink="G$56" lockText="1" noThreeD="1"/>
</file>

<file path=xl/ctrlProps/ctrlProp112.xml><?xml version="1.0" encoding="utf-8"?>
<formControlPr xmlns="http://schemas.microsoft.com/office/spreadsheetml/2009/9/main" objectType="CheckBox" fmlaLink="G$56" lockText="1" noThreeD="1"/>
</file>

<file path=xl/ctrlProps/ctrlProp113.xml><?xml version="1.0" encoding="utf-8"?>
<formControlPr xmlns="http://schemas.microsoft.com/office/spreadsheetml/2009/9/main" objectType="CheckBox" fmlaLink="G$68" lockText="1" noThreeD="1"/>
</file>

<file path=xl/ctrlProps/ctrlProp114.xml><?xml version="1.0" encoding="utf-8"?>
<formControlPr xmlns="http://schemas.microsoft.com/office/spreadsheetml/2009/9/main" objectType="CheckBox" fmlaLink="G$56" lockText="1" noThreeD="1"/>
</file>

<file path=xl/ctrlProps/ctrlProp115.xml><?xml version="1.0" encoding="utf-8"?>
<formControlPr xmlns="http://schemas.microsoft.com/office/spreadsheetml/2009/9/main" objectType="CheckBox" fmlaLink="G$56" lockText="1" noThreeD="1"/>
</file>

<file path=xl/ctrlProps/ctrlProp116.xml><?xml version="1.0" encoding="utf-8"?>
<formControlPr xmlns="http://schemas.microsoft.com/office/spreadsheetml/2009/9/main" objectType="CheckBox" fmlaLink="G$69" lockText="1" noThreeD="1"/>
</file>

<file path=xl/ctrlProps/ctrlProp117.xml><?xml version="1.0" encoding="utf-8"?>
<formControlPr xmlns="http://schemas.microsoft.com/office/spreadsheetml/2009/9/main" objectType="CheckBox" fmlaLink="G$56" lockText="1" noThreeD="1"/>
</file>

<file path=xl/ctrlProps/ctrlProp118.xml><?xml version="1.0" encoding="utf-8"?>
<formControlPr xmlns="http://schemas.microsoft.com/office/spreadsheetml/2009/9/main" objectType="CheckBox" fmlaLink="G$56" lockText="1" noThreeD="1"/>
</file>

<file path=xl/ctrlProps/ctrlProp119.xml><?xml version="1.0" encoding="utf-8"?>
<formControlPr xmlns="http://schemas.microsoft.com/office/spreadsheetml/2009/9/main" objectType="CheckBox" fmlaLink="G$70" lockText="1" noThreeD="1"/>
</file>

<file path=xl/ctrlProps/ctrlProp12.xml><?xml version="1.0" encoding="utf-8"?>
<formControlPr xmlns="http://schemas.microsoft.com/office/spreadsheetml/2009/9/main" objectType="CheckBox" fmlaLink="G$23" lockText="1" noThreeD="1"/>
</file>

<file path=xl/ctrlProps/ctrlProp120.xml><?xml version="1.0" encoding="utf-8"?>
<formControlPr xmlns="http://schemas.microsoft.com/office/spreadsheetml/2009/9/main" objectType="CheckBox" fmlaLink="G$56" lockText="1" noThreeD="1"/>
</file>

<file path=xl/ctrlProps/ctrlProp121.xml><?xml version="1.0" encoding="utf-8"?>
<formControlPr xmlns="http://schemas.microsoft.com/office/spreadsheetml/2009/9/main" objectType="CheckBox" fmlaLink="G$56" lockText="1" noThreeD="1"/>
</file>

<file path=xl/ctrlProps/ctrlProp122.xml><?xml version="1.0" encoding="utf-8"?>
<formControlPr xmlns="http://schemas.microsoft.com/office/spreadsheetml/2009/9/main" objectType="CheckBox" fmlaLink="G$71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G$24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G$25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G$28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fmlaLink="G$29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fmlaLink="G$30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fmlaLink="G$31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fmlaLink="G$32" lockText="1" noThreeD="1"/>
</file>

<file path=xl/ctrlProps/ctrlProp2.xml><?xml version="1.0" encoding="utf-8"?>
<formControlPr xmlns="http://schemas.microsoft.com/office/spreadsheetml/2009/9/main" objectType="CheckBox" fmlaLink="G$13" lockText="1" noThreeD="1"/>
</file>

<file path=xl/ctrlProps/ctrlProp20.xml><?xml version="1.0" encoding="utf-8"?>
<formControlPr xmlns="http://schemas.microsoft.com/office/spreadsheetml/2009/9/main" objectType="CheckBox" fmlaLink="G$33" lockText="1" noThreeD="1"/>
</file>

<file path=xl/ctrlProps/ctrlProp21.xml><?xml version="1.0" encoding="utf-8"?>
<formControlPr xmlns="http://schemas.microsoft.com/office/spreadsheetml/2009/9/main" objectType="CheckBox" fmlaLink="G$34" lockText="1" noThreeD="1"/>
</file>

<file path=xl/ctrlProps/ctrlProp22.xml><?xml version="1.0" encoding="utf-8"?>
<formControlPr xmlns="http://schemas.microsoft.com/office/spreadsheetml/2009/9/main" objectType="CheckBox" fmlaLink="G$38" lockText="1" noThreeD="1"/>
</file>

<file path=xl/ctrlProps/ctrlProp23.xml><?xml version="1.0" encoding="utf-8"?>
<formControlPr xmlns="http://schemas.microsoft.com/office/spreadsheetml/2009/9/main" objectType="CheckBox" fmlaLink="G$35" lockText="1" noThreeD="1"/>
</file>

<file path=xl/ctrlProps/ctrlProp24.xml><?xml version="1.0" encoding="utf-8"?>
<formControlPr xmlns="http://schemas.microsoft.com/office/spreadsheetml/2009/9/main" objectType="CheckBox" fmlaLink="G$36" lockText="1" noThreeD="1"/>
</file>

<file path=xl/ctrlProps/ctrlProp25.xml><?xml version="1.0" encoding="utf-8"?>
<formControlPr xmlns="http://schemas.microsoft.com/office/spreadsheetml/2009/9/main" objectType="CheckBox" fmlaLink="G$37" lockText="1" noThreeD="1"/>
</file>

<file path=xl/ctrlProps/ctrlProp26.xml><?xml version="1.0" encoding="utf-8"?>
<formControlPr xmlns="http://schemas.microsoft.com/office/spreadsheetml/2009/9/main" objectType="CheckBox" fmlaLink="G$42" lockText="1" noThreeD="1"/>
</file>

<file path=xl/ctrlProps/ctrlProp27.xml><?xml version="1.0" encoding="utf-8"?>
<formControlPr xmlns="http://schemas.microsoft.com/office/spreadsheetml/2009/9/main" objectType="CheckBox" fmlaLink="G$43" lockText="1" noThreeD="1"/>
</file>

<file path=xl/ctrlProps/ctrlProp28.xml><?xml version="1.0" encoding="utf-8"?>
<formControlPr xmlns="http://schemas.microsoft.com/office/spreadsheetml/2009/9/main" objectType="CheckBox" fmlaLink="G$39" lockText="1" noThreeD="1"/>
</file>

<file path=xl/ctrlProps/ctrlProp29.xml><?xml version="1.0" encoding="utf-8"?>
<formControlPr xmlns="http://schemas.microsoft.com/office/spreadsheetml/2009/9/main" objectType="CheckBox" fmlaLink="G$40" lockText="1" noThreeD="1"/>
</file>

<file path=xl/ctrlProps/ctrlProp3.xml><?xml version="1.0" encoding="utf-8"?>
<formControlPr xmlns="http://schemas.microsoft.com/office/spreadsheetml/2009/9/main" objectType="CheckBox" fmlaLink="G$14" lockText="1" noThreeD="1"/>
</file>

<file path=xl/ctrlProps/ctrlProp30.xml><?xml version="1.0" encoding="utf-8"?>
<formControlPr xmlns="http://schemas.microsoft.com/office/spreadsheetml/2009/9/main" objectType="CheckBox" fmlaLink="G$41" lockText="1" noThreeD="1"/>
</file>

<file path=xl/ctrlProps/ctrlProp31.xml><?xml version="1.0" encoding="utf-8"?>
<formControlPr xmlns="http://schemas.microsoft.com/office/spreadsheetml/2009/9/main" objectType="CheckBox" fmlaLink="G$44" lockText="1" noThreeD="1"/>
</file>

<file path=xl/ctrlProps/ctrlProp32.xml><?xml version="1.0" encoding="utf-8"?>
<formControlPr xmlns="http://schemas.microsoft.com/office/spreadsheetml/2009/9/main" objectType="CheckBox" fmlaLink="G$45" lockText="1" noThreeD="1"/>
</file>

<file path=xl/ctrlProps/ctrlProp33.xml><?xml version="1.0" encoding="utf-8"?>
<formControlPr xmlns="http://schemas.microsoft.com/office/spreadsheetml/2009/9/main" objectType="CheckBox" fmlaLink="G$47" lockText="1" noThreeD="1"/>
</file>

<file path=xl/ctrlProps/ctrlProp34.xml><?xml version="1.0" encoding="utf-8"?>
<formControlPr xmlns="http://schemas.microsoft.com/office/spreadsheetml/2009/9/main" objectType="CheckBox" fmlaLink="G$48" lockText="1" noThreeD="1"/>
</file>

<file path=xl/ctrlProps/ctrlProp35.xml><?xml version="1.0" encoding="utf-8"?>
<formControlPr xmlns="http://schemas.microsoft.com/office/spreadsheetml/2009/9/main" objectType="CheckBox" fmlaLink="G$49" lockText="1" noThreeD="1"/>
</file>

<file path=xl/ctrlProps/ctrlProp36.xml><?xml version="1.0" encoding="utf-8"?>
<formControlPr xmlns="http://schemas.microsoft.com/office/spreadsheetml/2009/9/main" objectType="CheckBox" fmlaLink="G$50" lockText="1" noThreeD="1"/>
</file>

<file path=xl/ctrlProps/ctrlProp37.xml><?xml version="1.0" encoding="utf-8"?>
<formControlPr xmlns="http://schemas.microsoft.com/office/spreadsheetml/2009/9/main" objectType="CheckBox" fmlaLink="G$51" lockText="1" noThreeD="1"/>
</file>

<file path=xl/ctrlProps/ctrlProp38.xml><?xml version="1.0" encoding="utf-8"?>
<formControlPr xmlns="http://schemas.microsoft.com/office/spreadsheetml/2009/9/main" objectType="CheckBox" fmlaLink="G$52" lockText="1" noThreeD="1"/>
</file>

<file path=xl/ctrlProps/ctrlProp39.xml><?xml version="1.0" encoding="utf-8"?>
<formControlPr xmlns="http://schemas.microsoft.com/office/spreadsheetml/2009/9/main" objectType="CheckBox" fmlaLink="G$53" lockText="1" noThreeD="1"/>
</file>

<file path=xl/ctrlProps/ctrlProp4.xml><?xml version="1.0" encoding="utf-8"?>
<formControlPr xmlns="http://schemas.microsoft.com/office/spreadsheetml/2009/9/main" objectType="CheckBox" fmlaLink="G$15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G$16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fmlaLink="G$46" lockText="1" noThreeD="1"/>
</file>

<file path=xl/ctrlProps/ctrlProp56.xml><?xml version="1.0" encoding="utf-8"?>
<formControlPr xmlns="http://schemas.microsoft.com/office/spreadsheetml/2009/9/main" objectType="CheckBox" fmlaLink="G$54" lockText="1" noThreeD="1"/>
</file>

<file path=xl/ctrlProps/ctrlProp57.xml><?xml version="1.0" encoding="utf-8"?>
<formControlPr xmlns="http://schemas.microsoft.com/office/spreadsheetml/2009/9/main" objectType="CheckBox" fmlaLink="G$26" lockText="1" noThreeD="1"/>
</file>

<file path=xl/ctrlProps/ctrlProp58.xml><?xml version="1.0" encoding="utf-8"?>
<formControlPr xmlns="http://schemas.microsoft.com/office/spreadsheetml/2009/9/main" objectType="CheckBox" fmlaLink="G$27" lockText="1" noThreeD="1"/>
</file>

<file path=xl/ctrlProps/ctrlProp59.xml><?xml version="1.0" encoding="utf-8"?>
<formControlPr xmlns="http://schemas.microsoft.com/office/spreadsheetml/2009/9/main" objectType="CheckBox" fmlaLink="G$55" lockText="1" noThreeD="1"/>
</file>

<file path=xl/ctrlProps/ctrlProp6.xml><?xml version="1.0" encoding="utf-8"?>
<formControlPr xmlns="http://schemas.microsoft.com/office/spreadsheetml/2009/9/main" objectType="CheckBox" fmlaLink="G$17" lockText="1" noThreeD="1"/>
</file>

<file path=xl/ctrlProps/ctrlProp60.xml><?xml version="1.0" encoding="utf-8"?>
<formControlPr xmlns="http://schemas.microsoft.com/office/spreadsheetml/2009/9/main" objectType="CheckBox" fmlaLink="G$56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G$18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G$19" lockText="1" noThreeD="1"/>
</file>

<file path=xl/ctrlProps/ctrlProp80.xml><?xml version="1.0" encoding="utf-8"?>
<formControlPr xmlns="http://schemas.microsoft.com/office/spreadsheetml/2009/9/main" objectType="CheckBox" fmlaLink="G$56" lockText="1" noThreeD="1"/>
</file>

<file path=xl/ctrlProps/ctrlProp81.xml><?xml version="1.0" encoding="utf-8"?>
<formControlPr xmlns="http://schemas.microsoft.com/office/spreadsheetml/2009/9/main" objectType="CheckBox" fmlaLink="G$57" lockText="1" noThreeD="1"/>
</file>

<file path=xl/ctrlProps/ctrlProp82.xml><?xml version="1.0" encoding="utf-8"?>
<formControlPr xmlns="http://schemas.microsoft.com/office/spreadsheetml/2009/9/main" objectType="CheckBox" fmlaLink="G$56" lockText="1" noThreeD="1"/>
</file>

<file path=xl/ctrlProps/ctrlProp83.xml><?xml version="1.0" encoding="utf-8"?>
<formControlPr xmlns="http://schemas.microsoft.com/office/spreadsheetml/2009/9/main" objectType="CheckBox" fmlaLink="G$58" lockText="1" noThreeD="1"/>
</file>

<file path=xl/ctrlProps/ctrlProp84.xml><?xml version="1.0" encoding="utf-8"?>
<formControlPr xmlns="http://schemas.microsoft.com/office/spreadsheetml/2009/9/main" objectType="CheckBox" fmlaLink="G$56" lockText="1" noThreeD="1"/>
</file>

<file path=xl/ctrlProps/ctrlProp85.xml><?xml version="1.0" encoding="utf-8"?>
<formControlPr xmlns="http://schemas.microsoft.com/office/spreadsheetml/2009/9/main" objectType="CheckBox" fmlaLink="G$56" lockText="1" noThreeD="1"/>
</file>

<file path=xl/ctrlProps/ctrlProp86.xml><?xml version="1.0" encoding="utf-8"?>
<formControlPr xmlns="http://schemas.microsoft.com/office/spreadsheetml/2009/9/main" objectType="CheckBox" fmlaLink="G$59" lockText="1" noThreeD="1"/>
</file>

<file path=xl/ctrlProps/ctrlProp87.xml><?xml version="1.0" encoding="utf-8"?>
<formControlPr xmlns="http://schemas.microsoft.com/office/spreadsheetml/2009/9/main" objectType="CheckBox" fmlaLink="G$56" lockText="1" noThreeD="1"/>
</file>

<file path=xl/ctrlProps/ctrlProp88.xml><?xml version="1.0" encoding="utf-8"?>
<formControlPr xmlns="http://schemas.microsoft.com/office/spreadsheetml/2009/9/main" objectType="CheckBox" fmlaLink="G$56" lockText="1" noThreeD="1"/>
</file>

<file path=xl/ctrlProps/ctrlProp89.xml><?xml version="1.0" encoding="utf-8"?>
<formControlPr xmlns="http://schemas.microsoft.com/office/spreadsheetml/2009/9/main" objectType="CheckBox" fmlaLink="G$60" lockText="1" noThreeD="1"/>
</file>

<file path=xl/ctrlProps/ctrlProp9.xml><?xml version="1.0" encoding="utf-8"?>
<formControlPr xmlns="http://schemas.microsoft.com/office/spreadsheetml/2009/9/main" objectType="CheckBox" fmlaLink="G$20" lockText="1" noThreeD="1"/>
</file>

<file path=xl/ctrlProps/ctrlProp90.xml><?xml version="1.0" encoding="utf-8"?>
<formControlPr xmlns="http://schemas.microsoft.com/office/spreadsheetml/2009/9/main" objectType="CheckBox" fmlaLink="G$56" lockText="1" noThreeD="1"/>
</file>

<file path=xl/ctrlProps/ctrlProp91.xml><?xml version="1.0" encoding="utf-8"?>
<formControlPr xmlns="http://schemas.microsoft.com/office/spreadsheetml/2009/9/main" objectType="CheckBox" fmlaLink="G$56" lockText="1" noThreeD="1"/>
</file>

<file path=xl/ctrlProps/ctrlProp92.xml><?xml version="1.0" encoding="utf-8"?>
<formControlPr xmlns="http://schemas.microsoft.com/office/spreadsheetml/2009/9/main" objectType="CheckBox" fmlaLink="G$61" lockText="1" noThreeD="1"/>
</file>

<file path=xl/ctrlProps/ctrlProp93.xml><?xml version="1.0" encoding="utf-8"?>
<formControlPr xmlns="http://schemas.microsoft.com/office/spreadsheetml/2009/9/main" objectType="CheckBox" fmlaLink="G$56" lockText="1" noThreeD="1"/>
</file>

<file path=xl/ctrlProps/ctrlProp94.xml><?xml version="1.0" encoding="utf-8"?>
<formControlPr xmlns="http://schemas.microsoft.com/office/spreadsheetml/2009/9/main" objectType="CheckBox" fmlaLink="G$56" lockText="1" noThreeD="1"/>
</file>

<file path=xl/ctrlProps/ctrlProp95.xml><?xml version="1.0" encoding="utf-8"?>
<formControlPr xmlns="http://schemas.microsoft.com/office/spreadsheetml/2009/9/main" objectType="CheckBox" fmlaLink="G$62" lockText="1" noThreeD="1"/>
</file>

<file path=xl/ctrlProps/ctrlProp96.xml><?xml version="1.0" encoding="utf-8"?>
<formControlPr xmlns="http://schemas.microsoft.com/office/spreadsheetml/2009/9/main" objectType="CheckBox" fmlaLink="G$56" lockText="1" noThreeD="1"/>
</file>

<file path=xl/ctrlProps/ctrlProp97.xml><?xml version="1.0" encoding="utf-8"?>
<formControlPr xmlns="http://schemas.microsoft.com/office/spreadsheetml/2009/9/main" objectType="CheckBox" fmlaLink="G$56" lockText="1" noThreeD="1"/>
</file>

<file path=xl/ctrlProps/ctrlProp98.xml><?xml version="1.0" encoding="utf-8"?>
<formControlPr xmlns="http://schemas.microsoft.com/office/spreadsheetml/2009/9/main" objectType="CheckBox" fmlaLink="G$63" lockText="1" noThreeD="1"/>
</file>

<file path=xl/ctrlProps/ctrlProp99.xml><?xml version="1.0" encoding="utf-8"?>
<formControlPr xmlns="http://schemas.microsoft.com/office/spreadsheetml/2009/9/main" objectType="CheckBox" fmlaLink="G$56" lockText="1" noThreeD="1"/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11</xdr:row>
          <xdr:rowOff>0</xdr:rowOff>
        </xdr:from>
        <xdr:to>
          <xdr:col>5</xdr:col>
          <xdr:colOff>0</xdr:colOff>
          <xdr:row>12</xdr:row>
          <xdr:rowOff>38100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0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12</xdr:row>
          <xdr:rowOff>0</xdr:rowOff>
        </xdr:from>
        <xdr:to>
          <xdr:col>5</xdr:col>
          <xdr:colOff>0</xdr:colOff>
          <xdr:row>13</xdr:row>
          <xdr:rowOff>38100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13</xdr:row>
          <xdr:rowOff>0</xdr:rowOff>
        </xdr:from>
        <xdr:to>
          <xdr:col>5</xdr:col>
          <xdr:colOff>0</xdr:colOff>
          <xdr:row>14</xdr:row>
          <xdr:rowOff>38100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0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14</xdr:row>
          <xdr:rowOff>0</xdr:rowOff>
        </xdr:from>
        <xdr:to>
          <xdr:col>5</xdr:col>
          <xdr:colOff>0</xdr:colOff>
          <xdr:row>15</xdr:row>
          <xdr:rowOff>38100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0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15</xdr:row>
          <xdr:rowOff>0</xdr:rowOff>
        </xdr:from>
        <xdr:to>
          <xdr:col>5</xdr:col>
          <xdr:colOff>0</xdr:colOff>
          <xdr:row>16</xdr:row>
          <xdr:rowOff>38100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0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16</xdr:row>
          <xdr:rowOff>19050</xdr:rowOff>
        </xdr:from>
        <xdr:to>
          <xdr:col>5</xdr:col>
          <xdr:colOff>0</xdr:colOff>
          <xdr:row>17</xdr:row>
          <xdr:rowOff>57150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0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17</xdr:row>
          <xdr:rowOff>19050</xdr:rowOff>
        </xdr:from>
        <xdr:to>
          <xdr:col>5</xdr:col>
          <xdr:colOff>0</xdr:colOff>
          <xdr:row>18</xdr:row>
          <xdr:rowOff>57150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0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18</xdr:row>
          <xdr:rowOff>19050</xdr:rowOff>
        </xdr:from>
        <xdr:to>
          <xdr:col>5</xdr:col>
          <xdr:colOff>0</xdr:colOff>
          <xdr:row>19</xdr:row>
          <xdr:rowOff>57150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0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19</xdr:row>
          <xdr:rowOff>19050</xdr:rowOff>
        </xdr:from>
        <xdr:to>
          <xdr:col>5</xdr:col>
          <xdr:colOff>0</xdr:colOff>
          <xdr:row>20</xdr:row>
          <xdr:rowOff>57150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0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20</xdr:row>
          <xdr:rowOff>19050</xdr:rowOff>
        </xdr:from>
        <xdr:to>
          <xdr:col>5</xdr:col>
          <xdr:colOff>0</xdr:colOff>
          <xdr:row>21</xdr:row>
          <xdr:rowOff>57150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0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21</xdr:row>
          <xdr:rowOff>19050</xdr:rowOff>
        </xdr:from>
        <xdr:to>
          <xdr:col>5</xdr:col>
          <xdr:colOff>0</xdr:colOff>
          <xdr:row>22</xdr:row>
          <xdr:rowOff>57150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0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22</xdr:row>
          <xdr:rowOff>19050</xdr:rowOff>
        </xdr:from>
        <xdr:to>
          <xdr:col>5</xdr:col>
          <xdr:colOff>0</xdr:colOff>
          <xdr:row>23</xdr:row>
          <xdr:rowOff>57150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0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23</xdr:row>
          <xdr:rowOff>19050</xdr:rowOff>
        </xdr:from>
        <xdr:to>
          <xdr:col>5</xdr:col>
          <xdr:colOff>0</xdr:colOff>
          <xdr:row>24</xdr:row>
          <xdr:rowOff>57150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0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24</xdr:row>
          <xdr:rowOff>19050</xdr:rowOff>
        </xdr:from>
        <xdr:to>
          <xdr:col>5</xdr:col>
          <xdr:colOff>0</xdr:colOff>
          <xdr:row>25</xdr:row>
          <xdr:rowOff>57150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0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27</xdr:row>
          <xdr:rowOff>19050</xdr:rowOff>
        </xdr:from>
        <xdr:to>
          <xdr:col>5</xdr:col>
          <xdr:colOff>0</xdr:colOff>
          <xdr:row>28</xdr:row>
          <xdr:rowOff>57150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0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28</xdr:row>
          <xdr:rowOff>19050</xdr:rowOff>
        </xdr:from>
        <xdr:to>
          <xdr:col>5</xdr:col>
          <xdr:colOff>0</xdr:colOff>
          <xdr:row>29</xdr:row>
          <xdr:rowOff>57150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0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29</xdr:row>
          <xdr:rowOff>19050</xdr:rowOff>
        </xdr:from>
        <xdr:to>
          <xdr:col>5</xdr:col>
          <xdr:colOff>0</xdr:colOff>
          <xdr:row>30</xdr:row>
          <xdr:rowOff>57150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0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30</xdr:row>
          <xdr:rowOff>19050</xdr:rowOff>
        </xdr:from>
        <xdr:to>
          <xdr:col>5</xdr:col>
          <xdr:colOff>0</xdr:colOff>
          <xdr:row>31</xdr:row>
          <xdr:rowOff>57150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0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31</xdr:row>
          <xdr:rowOff>19050</xdr:rowOff>
        </xdr:from>
        <xdr:to>
          <xdr:col>5</xdr:col>
          <xdr:colOff>0</xdr:colOff>
          <xdr:row>32</xdr:row>
          <xdr:rowOff>57150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0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32</xdr:row>
          <xdr:rowOff>19050</xdr:rowOff>
        </xdr:from>
        <xdr:to>
          <xdr:col>5</xdr:col>
          <xdr:colOff>0</xdr:colOff>
          <xdr:row>33</xdr:row>
          <xdr:rowOff>57150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0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33</xdr:row>
          <xdr:rowOff>19050</xdr:rowOff>
        </xdr:from>
        <xdr:to>
          <xdr:col>5</xdr:col>
          <xdr:colOff>0</xdr:colOff>
          <xdr:row>34</xdr:row>
          <xdr:rowOff>57150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0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37</xdr:row>
          <xdr:rowOff>19050</xdr:rowOff>
        </xdr:from>
        <xdr:to>
          <xdr:col>5</xdr:col>
          <xdr:colOff>0</xdr:colOff>
          <xdr:row>38</xdr:row>
          <xdr:rowOff>57150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0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34</xdr:row>
          <xdr:rowOff>19050</xdr:rowOff>
        </xdr:from>
        <xdr:to>
          <xdr:col>5</xdr:col>
          <xdr:colOff>0</xdr:colOff>
          <xdr:row>35</xdr:row>
          <xdr:rowOff>57150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0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35</xdr:row>
          <xdr:rowOff>0</xdr:rowOff>
        </xdr:from>
        <xdr:to>
          <xdr:col>5</xdr:col>
          <xdr:colOff>0</xdr:colOff>
          <xdr:row>36</xdr:row>
          <xdr:rowOff>38100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0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36</xdr:row>
          <xdr:rowOff>19050</xdr:rowOff>
        </xdr:from>
        <xdr:to>
          <xdr:col>5</xdr:col>
          <xdr:colOff>0</xdr:colOff>
          <xdr:row>37</xdr:row>
          <xdr:rowOff>57150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0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41</xdr:row>
          <xdr:rowOff>19050</xdr:rowOff>
        </xdr:from>
        <xdr:to>
          <xdr:col>5</xdr:col>
          <xdr:colOff>0</xdr:colOff>
          <xdr:row>42</xdr:row>
          <xdr:rowOff>57150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  <a:ext uri="{FF2B5EF4-FFF2-40B4-BE49-F238E27FC236}">
                  <a16:creationId xmlns:a16="http://schemas.microsoft.com/office/drawing/2014/main" id="{00000000-0008-0000-0000-00001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42</xdr:row>
          <xdr:rowOff>19050</xdr:rowOff>
        </xdr:from>
        <xdr:to>
          <xdr:col>5</xdr:col>
          <xdr:colOff>0</xdr:colOff>
          <xdr:row>43</xdr:row>
          <xdr:rowOff>57150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  <a:ext uri="{FF2B5EF4-FFF2-40B4-BE49-F238E27FC236}">
                  <a16:creationId xmlns:a16="http://schemas.microsoft.com/office/drawing/2014/main" id="{00000000-0008-0000-0000-00001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38</xdr:row>
          <xdr:rowOff>19050</xdr:rowOff>
        </xdr:from>
        <xdr:to>
          <xdr:col>5</xdr:col>
          <xdr:colOff>0</xdr:colOff>
          <xdr:row>39</xdr:row>
          <xdr:rowOff>57150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0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39</xdr:row>
          <xdr:rowOff>19050</xdr:rowOff>
        </xdr:from>
        <xdr:to>
          <xdr:col>5</xdr:col>
          <xdr:colOff>0</xdr:colOff>
          <xdr:row>40</xdr:row>
          <xdr:rowOff>57150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0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40</xdr:row>
          <xdr:rowOff>19050</xdr:rowOff>
        </xdr:from>
        <xdr:to>
          <xdr:col>5</xdr:col>
          <xdr:colOff>0</xdr:colOff>
          <xdr:row>41</xdr:row>
          <xdr:rowOff>57150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0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43</xdr:row>
          <xdr:rowOff>19050</xdr:rowOff>
        </xdr:from>
        <xdr:to>
          <xdr:col>5</xdr:col>
          <xdr:colOff>0</xdr:colOff>
          <xdr:row>44</xdr:row>
          <xdr:rowOff>57150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0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44</xdr:row>
          <xdr:rowOff>19050</xdr:rowOff>
        </xdr:from>
        <xdr:to>
          <xdr:col>5</xdr:col>
          <xdr:colOff>0</xdr:colOff>
          <xdr:row>45</xdr:row>
          <xdr:rowOff>57150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0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46</xdr:row>
          <xdr:rowOff>19050</xdr:rowOff>
        </xdr:from>
        <xdr:to>
          <xdr:col>5</xdr:col>
          <xdr:colOff>0</xdr:colOff>
          <xdr:row>47</xdr:row>
          <xdr:rowOff>57150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0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47</xdr:row>
          <xdr:rowOff>19050</xdr:rowOff>
        </xdr:from>
        <xdr:to>
          <xdr:col>5</xdr:col>
          <xdr:colOff>0</xdr:colOff>
          <xdr:row>48</xdr:row>
          <xdr:rowOff>57150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0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48</xdr:row>
          <xdr:rowOff>19050</xdr:rowOff>
        </xdr:from>
        <xdr:to>
          <xdr:col>5</xdr:col>
          <xdr:colOff>0</xdr:colOff>
          <xdr:row>49</xdr:row>
          <xdr:rowOff>57150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0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49</xdr:row>
          <xdr:rowOff>19050</xdr:rowOff>
        </xdr:from>
        <xdr:to>
          <xdr:col>5</xdr:col>
          <xdr:colOff>0</xdr:colOff>
          <xdr:row>50</xdr:row>
          <xdr:rowOff>57150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0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50</xdr:row>
          <xdr:rowOff>19050</xdr:rowOff>
        </xdr:from>
        <xdr:to>
          <xdr:col>5</xdr:col>
          <xdr:colOff>0</xdr:colOff>
          <xdr:row>51</xdr:row>
          <xdr:rowOff>57150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0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51</xdr:row>
          <xdr:rowOff>19050</xdr:rowOff>
        </xdr:from>
        <xdr:to>
          <xdr:col>5</xdr:col>
          <xdr:colOff>0</xdr:colOff>
          <xdr:row>52</xdr:row>
          <xdr:rowOff>57150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0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52</xdr:row>
          <xdr:rowOff>19050</xdr:rowOff>
        </xdr:from>
        <xdr:to>
          <xdr:col>5</xdr:col>
          <xdr:colOff>0</xdr:colOff>
          <xdr:row>53</xdr:row>
          <xdr:rowOff>57150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00000000-0008-0000-0000-00002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12</xdr:row>
          <xdr:rowOff>57150</xdr:rowOff>
        </xdr:from>
        <xdr:to>
          <xdr:col>9</xdr:col>
          <xdr:colOff>66675</xdr:colOff>
          <xdr:row>12</xdr:row>
          <xdr:rowOff>304800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0000000-0008-0000-0000-00002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11</xdr:row>
          <xdr:rowOff>57150</xdr:rowOff>
        </xdr:from>
        <xdr:to>
          <xdr:col>9</xdr:col>
          <xdr:colOff>66675</xdr:colOff>
          <xdr:row>11</xdr:row>
          <xdr:rowOff>304800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00000000-0008-0000-0000-00002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13</xdr:row>
          <xdr:rowOff>57150</xdr:rowOff>
        </xdr:from>
        <xdr:to>
          <xdr:col>9</xdr:col>
          <xdr:colOff>66675</xdr:colOff>
          <xdr:row>13</xdr:row>
          <xdr:rowOff>304800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00000000-0008-0000-0000-00002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14</xdr:row>
          <xdr:rowOff>57150</xdr:rowOff>
        </xdr:from>
        <xdr:to>
          <xdr:col>9</xdr:col>
          <xdr:colOff>66675</xdr:colOff>
          <xdr:row>14</xdr:row>
          <xdr:rowOff>304800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00000000-0008-0000-0000-00002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15</xdr:row>
          <xdr:rowOff>57150</xdr:rowOff>
        </xdr:from>
        <xdr:to>
          <xdr:col>9</xdr:col>
          <xdr:colOff>66675</xdr:colOff>
          <xdr:row>15</xdr:row>
          <xdr:rowOff>304800</xdr:rowOff>
        </xdr:to>
        <xdr:sp macro="" textlink=""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  <a:ext uri="{FF2B5EF4-FFF2-40B4-BE49-F238E27FC236}">
                  <a16:creationId xmlns:a16="http://schemas.microsoft.com/office/drawing/2014/main" id="{00000000-0008-0000-0000-00002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16</xdr:row>
          <xdr:rowOff>57150</xdr:rowOff>
        </xdr:from>
        <xdr:to>
          <xdr:col>9</xdr:col>
          <xdr:colOff>66675</xdr:colOff>
          <xdr:row>16</xdr:row>
          <xdr:rowOff>304800</xdr:rowOff>
        </xdr:to>
        <xdr:sp macro="" textlink=""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  <a:ext uri="{FF2B5EF4-FFF2-40B4-BE49-F238E27FC236}">
                  <a16:creationId xmlns:a16="http://schemas.microsoft.com/office/drawing/2014/main" id="{00000000-0008-0000-0000-00002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17</xdr:row>
          <xdr:rowOff>47625</xdr:rowOff>
        </xdr:from>
        <xdr:to>
          <xdr:col>9</xdr:col>
          <xdr:colOff>66675</xdr:colOff>
          <xdr:row>17</xdr:row>
          <xdr:rowOff>295275</xdr:rowOff>
        </xdr:to>
        <xdr:sp macro="" textlink=""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  <a:ext uri="{FF2B5EF4-FFF2-40B4-BE49-F238E27FC236}">
                  <a16:creationId xmlns:a16="http://schemas.microsoft.com/office/drawing/2014/main" id="{00000000-0008-0000-0000-00002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22</xdr:row>
          <xdr:rowOff>57150</xdr:rowOff>
        </xdr:from>
        <xdr:to>
          <xdr:col>9</xdr:col>
          <xdr:colOff>66675</xdr:colOff>
          <xdr:row>22</xdr:row>
          <xdr:rowOff>304800</xdr:rowOff>
        </xdr:to>
        <xdr:sp macro="" textlink=""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  <a:ext uri="{FF2B5EF4-FFF2-40B4-BE49-F238E27FC236}">
                  <a16:creationId xmlns:a16="http://schemas.microsoft.com/office/drawing/2014/main" id="{00000000-0008-0000-0000-00003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23</xdr:row>
          <xdr:rowOff>57150</xdr:rowOff>
        </xdr:from>
        <xdr:to>
          <xdr:col>9</xdr:col>
          <xdr:colOff>66675</xdr:colOff>
          <xdr:row>23</xdr:row>
          <xdr:rowOff>304800</xdr:rowOff>
        </xdr:to>
        <xdr:sp macro="" textlink="">
          <xdr:nvSpPr>
            <xdr:cNvPr id="11313" name="Check Box 49" hidden="1">
              <a:extLst>
                <a:ext uri="{63B3BB69-23CF-44E3-9099-C40C66FF867C}">
                  <a14:compatExt spid="_x0000_s11313"/>
                </a:ext>
                <a:ext uri="{FF2B5EF4-FFF2-40B4-BE49-F238E27FC236}">
                  <a16:creationId xmlns:a16="http://schemas.microsoft.com/office/drawing/2014/main" id="{00000000-0008-0000-0000-00003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24</xdr:row>
          <xdr:rowOff>57150</xdr:rowOff>
        </xdr:from>
        <xdr:to>
          <xdr:col>9</xdr:col>
          <xdr:colOff>66675</xdr:colOff>
          <xdr:row>24</xdr:row>
          <xdr:rowOff>304800</xdr:rowOff>
        </xdr:to>
        <xdr:sp macro="" textlink="">
          <xdr:nvSpPr>
            <xdr:cNvPr id="11314" name="Check Box 50" hidden="1">
              <a:extLst>
                <a:ext uri="{63B3BB69-23CF-44E3-9099-C40C66FF867C}">
                  <a14:compatExt spid="_x0000_s11314"/>
                </a:ext>
                <a:ext uri="{FF2B5EF4-FFF2-40B4-BE49-F238E27FC236}">
                  <a16:creationId xmlns:a16="http://schemas.microsoft.com/office/drawing/2014/main" id="{00000000-0008-0000-0000-00003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29</xdr:row>
          <xdr:rowOff>57150</xdr:rowOff>
        </xdr:from>
        <xdr:to>
          <xdr:col>9</xdr:col>
          <xdr:colOff>66675</xdr:colOff>
          <xdr:row>29</xdr:row>
          <xdr:rowOff>304800</xdr:rowOff>
        </xdr:to>
        <xdr:sp macro="" textlink="">
          <xdr:nvSpPr>
            <xdr:cNvPr id="11315" name="Check Box 51" hidden="1">
              <a:extLst>
                <a:ext uri="{63B3BB69-23CF-44E3-9099-C40C66FF867C}">
                  <a14:compatExt spid="_x0000_s11315"/>
                </a:ext>
                <a:ext uri="{FF2B5EF4-FFF2-40B4-BE49-F238E27FC236}">
                  <a16:creationId xmlns:a16="http://schemas.microsoft.com/office/drawing/2014/main" id="{00000000-0008-0000-0000-00003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36</xdr:row>
          <xdr:rowOff>38100</xdr:rowOff>
        </xdr:from>
        <xdr:to>
          <xdr:col>9</xdr:col>
          <xdr:colOff>66675</xdr:colOff>
          <xdr:row>36</xdr:row>
          <xdr:rowOff>285750</xdr:rowOff>
        </xdr:to>
        <xdr:sp macro="" textlink=""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  <a:ext uri="{FF2B5EF4-FFF2-40B4-BE49-F238E27FC236}">
                  <a16:creationId xmlns:a16="http://schemas.microsoft.com/office/drawing/2014/main" id="{00000000-0008-0000-0000-00003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39</xdr:row>
          <xdr:rowOff>57150</xdr:rowOff>
        </xdr:from>
        <xdr:to>
          <xdr:col>9</xdr:col>
          <xdr:colOff>66675</xdr:colOff>
          <xdr:row>39</xdr:row>
          <xdr:rowOff>304800</xdr:rowOff>
        </xdr:to>
        <xdr:sp macro="" textlink=""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  <a:ext uri="{FF2B5EF4-FFF2-40B4-BE49-F238E27FC236}">
                  <a16:creationId xmlns:a16="http://schemas.microsoft.com/office/drawing/2014/main" id="{00000000-0008-0000-0000-00003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43</xdr:row>
          <xdr:rowOff>57150</xdr:rowOff>
        </xdr:from>
        <xdr:to>
          <xdr:col>9</xdr:col>
          <xdr:colOff>66675</xdr:colOff>
          <xdr:row>43</xdr:row>
          <xdr:rowOff>304800</xdr:rowOff>
        </xdr:to>
        <xdr:sp macro="" textlink="">
          <xdr:nvSpPr>
            <xdr:cNvPr id="11321" name="Check Box 57" hidden="1">
              <a:extLst>
                <a:ext uri="{63B3BB69-23CF-44E3-9099-C40C66FF867C}">
                  <a14:compatExt spid="_x0000_s11321"/>
                </a:ext>
                <a:ext uri="{FF2B5EF4-FFF2-40B4-BE49-F238E27FC236}">
                  <a16:creationId xmlns:a16="http://schemas.microsoft.com/office/drawing/2014/main" id="{00000000-0008-0000-0000-00003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44</xdr:row>
          <xdr:rowOff>57150</xdr:rowOff>
        </xdr:from>
        <xdr:to>
          <xdr:col>9</xdr:col>
          <xdr:colOff>66675</xdr:colOff>
          <xdr:row>44</xdr:row>
          <xdr:rowOff>304800</xdr:rowOff>
        </xdr:to>
        <xdr:sp macro="" textlink="">
          <xdr:nvSpPr>
            <xdr:cNvPr id="11322" name="Check Box 58" hidden="1">
              <a:extLst>
                <a:ext uri="{63B3BB69-23CF-44E3-9099-C40C66FF867C}">
                  <a14:compatExt spid="_x0000_s11322"/>
                </a:ext>
                <a:ext uri="{FF2B5EF4-FFF2-40B4-BE49-F238E27FC236}">
                  <a16:creationId xmlns:a16="http://schemas.microsoft.com/office/drawing/2014/main" id="{00000000-0008-0000-0000-00003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45</xdr:row>
          <xdr:rowOff>19050</xdr:rowOff>
        </xdr:from>
        <xdr:to>
          <xdr:col>5</xdr:col>
          <xdr:colOff>0</xdr:colOff>
          <xdr:row>46</xdr:row>
          <xdr:rowOff>57150</xdr:rowOff>
        </xdr:to>
        <xdr:sp macro="" textlink="">
          <xdr:nvSpPr>
            <xdr:cNvPr id="11325" name="Check Box 61" hidden="1">
              <a:extLst>
                <a:ext uri="{63B3BB69-23CF-44E3-9099-C40C66FF867C}">
                  <a14:compatExt spid="_x0000_s11325"/>
                </a:ext>
                <a:ext uri="{FF2B5EF4-FFF2-40B4-BE49-F238E27FC236}">
                  <a16:creationId xmlns:a16="http://schemas.microsoft.com/office/drawing/2014/main" id="{00000000-0008-0000-0000-00003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53</xdr:row>
          <xdr:rowOff>19050</xdr:rowOff>
        </xdr:from>
        <xdr:to>
          <xdr:col>5</xdr:col>
          <xdr:colOff>0</xdr:colOff>
          <xdr:row>54</xdr:row>
          <xdr:rowOff>57150</xdr:rowOff>
        </xdr:to>
        <xdr:sp macro="" textlink="">
          <xdr:nvSpPr>
            <xdr:cNvPr id="11326" name="Check Box 62" hidden="1">
              <a:extLst>
                <a:ext uri="{63B3BB69-23CF-44E3-9099-C40C66FF867C}">
                  <a14:compatExt spid="_x0000_s11326"/>
                </a:ext>
                <a:ext uri="{FF2B5EF4-FFF2-40B4-BE49-F238E27FC236}">
                  <a16:creationId xmlns:a16="http://schemas.microsoft.com/office/drawing/2014/main" id="{00000000-0008-0000-0000-00003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25</xdr:row>
          <xdr:rowOff>19050</xdr:rowOff>
        </xdr:from>
        <xdr:to>
          <xdr:col>5</xdr:col>
          <xdr:colOff>0</xdr:colOff>
          <xdr:row>26</xdr:row>
          <xdr:rowOff>57150</xdr:rowOff>
        </xdr:to>
        <xdr:sp macro="" textlink="">
          <xdr:nvSpPr>
            <xdr:cNvPr id="11327" name="Check Box 63" hidden="1">
              <a:extLst>
                <a:ext uri="{63B3BB69-23CF-44E3-9099-C40C66FF867C}">
                  <a14:compatExt spid="_x0000_s11327"/>
                </a:ext>
                <a:ext uri="{FF2B5EF4-FFF2-40B4-BE49-F238E27FC236}">
                  <a16:creationId xmlns:a16="http://schemas.microsoft.com/office/drawing/2014/main" id="{00000000-0008-0000-0000-00003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26</xdr:row>
          <xdr:rowOff>19050</xdr:rowOff>
        </xdr:from>
        <xdr:to>
          <xdr:col>5</xdr:col>
          <xdr:colOff>0</xdr:colOff>
          <xdr:row>27</xdr:row>
          <xdr:rowOff>57150</xdr:rowOff>
        </xdr:to>
        <xdr:sp macro="" textlink=""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  <a:ext uri="{FF2B5EF4-FFF2-40B4-BE49-F238E27FC236}">
                  <a16:creationId xmlns:a16="http://schemas.microsoft.com/office/drawing/2014/main" id="{00000000-0008-0000-0000-00004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54</xdr:row>
          <xdr:rowOff>19050</xdr:rowOff>
        </xdr:from>
        <xdr:to>
          <xdr:col>5</xdr:col>
          <xdr:colOff>0</xdr:colOff>
          <xdr:row>55</xdr:row>
          <xdr:rowOff>57150</xdr:rowOff>
        </xdr:to>
        <xdr:sp macro="" textlink="">
          <xdr:nvSpPr>
            <xdr:cNvPr id="11329" name="Check Box 65" hidden="1">
              <a:extLst>
                <a:ext uri="{63B3BB69-23CF-44E3-9099-C40C66FF867C}">
                  <a14:compatExt spid="_x0000_s11329"/>
                </a:ext>
                <a:ext uri="{FF2B5EF4-FFF2-40B4-BE49-F238E27FC236}">
                  <a16:creationId xmlns:a16="http://schemas.microsoft.com/office/drawing/2014/main" id="{00000000-0008-0000-0000-00004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55</xdr:row>
          <xdr:rowOff>19050</xdr:rowOff>
        </xdr:from>
        <xdr:to>
          <xdr:col>5</xdr:col>
          <xdr:colOff>0</xdr:colOff>
          <xdr:row>56</xdr:row>
          <xdr:rowOff>57150</xdr:rowOff>
        </xdr:to>
        <xdr:sp macro="" textlink=""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00000000-0008-0000-0000-00004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18</xdr:row>
          <xdr:rowOff>47625</xdr:rowOff>
        </xdr:from>
        <xdr:to>
          <xdr:col>9</xdr:col>
          <xdr:colOff>66675</xdr:colOff>
          <xdr:row>18</xdr:row>
          <xdr:rowOff>295275</xdr:rowOff>
        </xdr:to>
        <xdr:sp macro="" textlink="">
          <xdr:nvSpPr>
            <xdr:cNvPr id="11333" name="Check Box 69" hidden="1">
              <a:extLst>
                <a:ext uri="{63B3BB69-23CF-44E3-9099-C40C66FF867C}">
                  <a14:compatExt spid="_x0000_s11333"/>
                </a:ext>
                <a:ext uri="{FF2B5EF4-FFF2-40B4-BE49-F238E27FC236}">
                  <a16:creationId xmlns:a16="http://schemas.microsoft.com/office/drawing/2014/main" id="{00000000-0008-0000-0000-00004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19</xdr:row>
          <xdr:rowOff>47625</xdr:rowOff>
        </xdr:from>
        <xdr:to>
          <xdr:col>9</xdr:col>
          <xdr:colOff>66675</xdr:colOff>
          <xdr:row>19</xdr:row>
          <xdr:rowOff>295275</xdr:rowOff>
        </xdr:to>
        <xdr:sp macro="" textlink="">
          <xdr:nvSpPr>
            <xdr:cNvPr id="11334" name="Check Box 70" hidden="1">
              <a:extLst>
                <a:ext uri="{63B3BB69-23CF-44E3-9099-C40C66FF867C}">
                  <a14:compatExt spid="_x0000_s11334"/>
                </a:ext>
                <a:ext uri="{FF2B5EF4-FFF2-40B4-BE49-F238E27FC236}">
                  <a16:creationId xmlns:a16="http://schemas.microsoft.com/office/drawing/2014/main" id="{00000000-0008-0000-0000-00004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25</xdr:row>
          <xdr:rowOff>47625</xdr:rowOff>
        </xdr:from>
        <xdr:to>
          <xdr:col>9</xdr:col>
          <xdr:colOff>66675</xdr:colOff>
          <xdr:row>25</xdr:row>
          <xdr:rowOff>295275</xdr:rowOff>
        </xdr:to>
        <xdr:sp macro="" textlink="">
          <xdr:nvSpPr>
            <xdr:cNvPr id="11336" name="Check Box 72" hidden="1">
              <a:extLst>
                <a:ext uri="{63B3BB69-23CF-44E3-9099-C40C66FF867C}">
                  <a14:compatExt spid="_x0000_s11336"/>
                </a:ext>
                <a:ext uri="{FF2B5EF4-FFF2-40B4-BE49-F238E27FC236}">
                  <a16:creationId xmlns:a16="http://schemas.microsoft.com/office/drawing/2014/main" id="{00000000-0008-0000-0000-00004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26</xdr:row>
          <xdr:rowOff>47625</xdr:rowOff>
        </xdr:from>
        <xdr:to>
          <xdr:col>9</xdr:col>
          <xdr:colOff>66675</xdr:colOff>
          <xdr:row>26</xdr:row>
          <xdr:rowOff>295275</xdr:rowOff>
        </xdr:to>
        <xdr:sp macro="" textlink="">
          <xdr:nvSpPr>
            <xdr:cNvPr id="11337" name="Check Box 73" hidden="1">
              <a:extLst>
                <a:ext uri="{63B3BB69-23CF-44E3-9099-C40C66FF867C}">
                  <a14:compatExt spid="_x0000_s11337"/>
                </a:ext>
                <a:ext uri="{FF2B5EF4-FFF2-40B4-BE49-F238E27FC236}">
                  <a16:creationId xmlns:a16="http://schemas.microsoft.com/office/drawing/2014/main" id="{00000000-0008-0000-0000-00004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27</xdr:row>
          <xdr:rowOff>47625</xdr:rowOff>
        </xdr:from>
        <xdr:to>
          <xdr:col>9</xdr:col>
          <xdr:colOff>66675</xdr:colOff>
          <xdr:row>27</xdr:row>
          <xdr:rowOff>295275</xdr:rowOff>
        </xdr:to>
        <xdr:sp macro="" textlink="">
          <xdr:nvSpPr>
            <xdr:cNvPr id="11338" name="Check Box 74" hidden="1">
              <a:extLst>
                <a:ext uri="{63B3BB69-23CF-44E3-9099-C40C66FF867C}">
                  <a14:compatExt spid="_x0000_s11338"/>
                </a:ext>
                <a:ext uri="{FF2B5EF4-FFF2-40B4-BE49-F238E27FC236}">
                  <a16:creationId xmlns:a16="http://schemas.microsoft.com/office/drawing/2014/main" id="{00000000-0008-0000-0000-00004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41</xdr:row>
          <xdr:rowOff>57150</xdr:rowOff>
        </xdr:from>
        <xdr:to>
          <xdr:col>9</xdr:col>
          <xdr:colOff>66675</xdr:colOff>
          <xdr:row>41</xdr:row>
          <xdr:rowOff>304800</xdr:rowOff>
        </xdr:to>
        <xdr:sp macro="" textlink="">
          <xdr:nvSpPr>
            <xdr:cNvPr id="11339" name="Check Box 75" hidden="1">
              <a:extLst>
                <a:ext uri="{63B3BB69-23CF-44E3-9099-C40C66FF867C}">
                  <a14:compatExt spid="_x0000_s11339"/>
                </a:ext>
                <a:ext uri="{FF2B5EF4-FFF2-40B4-BE49-F238E27FC236}">
                  <a16:creationId xmlns:a16="http://schemas.microsoft.com/office/drawing/2014/main" id="{00000000-0008-0000-0000-00004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50</xdr:row>
          <xdr:rowOff>57150</xdr:rowOff>
        </xdr:from>
        <xdr:to>
          <xdr:col>9</xdr:col>
          <xdr:colOff>66675</xdr:colOff>
          <xdr:row>50</xdr:row>
          <xdr:rowOff>304800</xdr:rowOff>
        </xdr:to>
        <xdr:sp macro="" textlink="">
          <xdr:nvSpPr>
            <xdr:cNvPr id="11342" name="Check Box 78" hidden="1">
              <a:extLst>
                <a:ext uri="{63B3BB69-23CF-44E3-9099-C40C66FF867C}">
                  <a14:compatExt spid="_x0000_s11342"/>
                </a:ext>
                <a:ext uri="{FF2B5EF4-FFF2-40B4-BE49-F238E27FC236}">
                  <a16:creationId xmlns:a16="http://schemas.microsoft.com/office/drawing/2014/main" id="{00000000-0008-0000-0000-00004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57</xdr:row>
          <xdr:rowOff>28575</xdr:rowOff>
        </xdr:from>
        <xdr:to>
          <xdr:col>9</xdr:col>
          <xdr:colOff>66675</xdr:colOff>
          <xdr:row>57</xdr:row>
          <xdr:rowOff>276225</xdr:rowOff>
        </xdr:to>
        <xdr:sp macro="" textlink="">
          <xdr:nvSpPr>
            <xdr:cNvPr id="11345" name="Check Box 81" hidden="1">
              <a:extLst>
                <a:ext uri="{63B3BB69-23CF-44E3-9099-C40C66FF867C}">
                  <a14:compatExt spid="_x0000_s11345"/>
                </a:ext>
                <a:ext uri="{FF2B5EF4-FFF2-40B4-BE49-F238E27FC236}">
                  <a16:creationId xmlns:a16="http://schemas.microsoft.com/office/drawing/2014/main" id="{00000000-0008-0000-0000-00005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58</xdr:row>
          <xdr:rowOff>28575</xdr:rowOff>
        </xdr:from>
        <xdr:to>
          <xdr:col>9</xdr:col>
          <xdr:colOff>66675</xdr:colOff>
          <xdr:row>58</xdr:row>
          <xdr:rowOff>276225</xdr:rowOff>
        </xdr:to>
        <xdr:sp macro="" textlink="">
          <xdr:nvSpPr>
            <xdr:cNvPr id="11346" name="Check Box 82" hidden="1">
              <a:extLst>
                <a:ext uri="{63B3BB69-23CF-44E3-9099-C40C66FF867C}">
                  <a14:compatExt spid="_x0000_s11346"/>
                </a:ext>
                <a:ext uri="{FF2B5EF4-FFF2-40B4-BE49-F238E27FC236}">
                  <a16:creationId xmlns:a16="http://schemas.microsoft.com/office/drawing/2014/main" id="{00000000-0008-0000-0000-00005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59</xdr:row>
          <xdr:rowOff>28575</xdr:rowOff>
        </xdr:from>
        <xdr:to>
          <xdr:col>9</xdr:col>
          <xdr:colOff>66675</xdr:colOff>
          <xdr:row>59</xdr:row>
          <xdr:rowOff>276225</xdr:rowOff>
        </xdr:to>
        <xdr:sp macro="" textlink="">
          <xdr:nvSpPr>
            <xdr:cNvPr id="11347" name="Check Box 83" hidden="1">
              <a:extLst>
                <a:ext uri="{63B3BB69-23CF-44E3-9099-C40C66FF867C}">
                  <a14:compatExt spid="_x0000_s11347"/>
                </a:ext>
                <a:ext uri="{FF2B5EF4-FFF2-40B4-BE49-F238E27FC236}">
                  <a16:creationId xmlns:a16="http://schemas.microsoft.com/office/drawing/2014/main" id="{00000000-0008-0000-0000-00005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60</xdr:row>
          <xdr:rowOff>28575</xdr:rowOff>
        </xdr:from>
        <xdr:to>
          <xdr:col>9</xdr:col>
          <xdr:colOff>66675</xdr:colOff>
          <xdr:row>60</xdr:row>
          <xdr:rowOff>276225</xdr:rowOff>
        </xdr:to>
        <xdr:sp macro="" textlink="">
          <xdr:nvSpPr>
            <xdr:cNvPr id="11348" name="Check Box 84" hidden="1">
              <a:extLst>
                <a:ext uri="{63B3BB69-23CF-44E3-9099-C40C66FF867C}">
                  <a14:compatExt spid="_x0000_s11348"/>
                </a:ext>
                <a:ext uri="{FF2B5EF4-FFF2-40B4-BE49-F238E27FC236}">
                  <a16:creationId xmlns:a16="http://schemas.microsoft.com/office/drawing/2014/main" id="{00000000-0008-0000-0000-00005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61</xdr:row>
          <xdr:rowOff>28575</xdr:rowOff>
        </xdr:from>
        <xdr:to>
          <xdr:col>9</xdr:col>
          <xdr:colOff>66675</xdr:colOff>
          <xdr:row>61</xdr:row>
          <xdr:rowOff>276225</xdr:rowOff>
        </xdr:to>
        <xdr:sp macro="" textlink="">
          <xdr:nvSpPr>
            <xdr:cNvPr id="11349" name="Check Box 85" hidden="1">
              <a:extLst>
                <a:ext uri="{63B3BB69-23CF-44E3-9099-C40C66FF867C}">
                  <a14:compatExt spid="_x0000_s11349"/>
                </a:ext>
                <a:ext uri="{FF2B5EF4-FFF2-40B4-BE49-F238E27FC236}">
                  <a16:creationId xmlns:a16="http://schemas.microsoft.com/office/drawing/2014/main" id="{00000000-0008-0000-0000-00005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62</xdr:row>
          <xdr:rowOff>28575</xdr:rowOff>
        </xdr:from>
        <xdr:to>
          <xdr:col>9</xdr:col>
          <xdr:colOff>66675</xdr:colOff>
          <xdr:row>62</xdr:row>
          <xdr:rowOff>276225</xdr:rowOff>
        </xdr:to>
        <xdr:sp macro="" textlink="">
          <xdr:nvSpPr>
            <xdr:cNvPr id="11350" name="Check Box 86" hidden="1">
              <a:extLst>
                <a:ext uri="{63B3BB69-23CF-44E3-9099-C40C66FF867C}">
                  <a14:compatExt spid="_x0000_s11350"/>
                </a:ext>
                <a:ext uri="{FF2B5EF4-FFF2-40B4-BE49-F238E27FC236}">
                  <a16:creationId xmlns:a16="http://schemas.microsoft.com/office/drawing/2014/main" id="{00000000-0008-0000-0000-00005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63</xdr:row>
          <xdr:rowOff>28575</xdr:rowOff>
        </xdr:from>
        <xdr:to>
          <xdr:col>9</xdr:col>
          <xdr:colOff>66675</xdr:colOff>
          <xdr:row>63</xdr:row>
          <xdr:rowOff>276225</xdr:rowOff>
        </xdr:to>
        <xdr:sp macro="" textlink="">
          <xdr:nvSpPr>
            <xdr:cNvPr id="11351" name="Check Box 87" hidden="1">
              <a:extLst>
                <a:ext uri="{63B3BB69-23CF-44E3-9099-C40C66FF867C}">
                  <a14:compatExt spid="_x0000_s11351"/>
                </a:ext>
                <a:ext uri="{FF2B5EF4-FFF2-40B4-BE49-F238E27FC236}">
                  <a16:creationId xmlns:a16="http://schemas.microsoft.com/office/drawing/2014/main" id="{00000000-0008-0000-0000-00005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64</xdr:row>
          <xdr:rowOff>28575</xdr:rowOff>
        </xdr:from>
        <xdr:to>
          <xdr:col>9</xdr:col>
          <xdr:colOff>66675</xdr:colOff>
          <xdr:row>64</xdr:row>
          <xdr:rowOff>276225</xdr:rowOff>
        </xdr:to>
        <xdr:sp macro="" textlink="">
          <xdr:nvSpPr>
            <xdr:cNvPr id="11352" name="Check Box 88" hidden="1">
              <a:extLst>
                <a:ext uri="{63B3BB69-23CF-44E3-9099-C40C66FF867C}">
                  <a14:compatExt spid="_x0000_s11352"/>
                </a:ext>
                <a:ext uri="{FF2B5EF4-FFF2-40B4-BE49-F238E27FC236}">
                  <a16:creationId xmlns:a16="http://schemas.microsoft.com/office/drawing/2014/main" id="{00000000-0008-0000-0000-00005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65</xdr:row>
          <xdr:rowOff>28575</xdr:rowOff>
        </xdr:from>
        <xdr:to>
          <xdr:col>9</xdr:col>
          <xdr:colOff>66675</xdr:colOff>
          <xdr:row>65</xdr:row>
          <xdr:rowOff>276225</xdr:rowOff>
        </xdr:to>
        <xdr:sp macro="" textlink="">
          <xdr:nvSpPr>
            <xdr:cNvPr id="11353" name="Check Box 89" hidden="1">
              <a:extLst>
                <a:ext uri="{63B3BB69-23CF-44E3-9099-C40C66FF867C}">
                  <a14:compatExt spid="_x0000_s11353"/>
                </a:ext>
                <a:ext uri="{FF2B5EF4-FFF2-40B4-BE49-F238E27FC236}">
                  <a16:creationId xmlns:a16="http://schemas.microsoft.com/office/drawing/2014/main" id="{00000000-0008-0000-0000-00005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66</xdr:row>
          <xdr:rowOff>28575</xdr:rowOff>
        </xdr:from>
        <xdr:to>
          <xdr:col>9</xdr:col>
          <xdr:colOff>66675</xdr:colOff>
          <xdr:row>66</xdr:row>
          <xdr:rowOff>276225</xdr:rowOff>
        </xdr:to>
        <xdr:sp macro="" textlink="">
          <xdr:nvSpPr>
            <xdr:cNvPr id="11354" name="Check Box 90" hidden="1">
              <a:extLst>
                <a:ext uri="{63B3BB69-23CF-44E3-9099-C40C66FF867C}">
                  <a14:compatExt spid="_x0000_s11354"/>
                </a:ext>
                <a:ext uri="{FF2B5EF4-FFF2-40B4-BE49-F238E27FC236}">
                  <a16:creationId xmlns:a16="http://schemas.microsoft.com/office/drawing/2014/main" id="{00000000-0008-0000-0000-00005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67</xdr:row>
          <xdr:rowOff>57150</xdr:rowOff>
        </xdr:from>
        <xdr:to>
          <xdr:col>9</xdr:col>
          <xdr:colOff>66675</xdr:colOff>
          <xdr:row>67</xdr:row>
          <xdr:rowOff>304800</xdr:rowOff>
        </xdr:to>
        <xdr:sp macro="" textlink="">
          <xdr:nvSpPr>
            <xdr:cNvPr id="11355" name="Check Box 91" hidden="1">
              <a:extLst>
                <a:ext uri="{63B3BB69-23CF-44E3-9099-C40C66FF867C}">
                  <a14:compatExt spid="_x0000_s11355"/>
                </a:ext>
                <a:ext uri="{FF2B5EF4-FFF2-40B4-BE49-F238E27FC236}">
                  <a16:creationId xmlns:a16="http://schemas.microsoft.com/office/drawing/2014/main" id="{00000000-0008-0000-0000-00005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68</xdr:row>
          <xdr:rowOff>47625</xdr:rowOff>
        </xdr:from>
        <xdr:to>
          <xdr:col>9</xdr:col>
          <xdr:colOff>66675</xdr:colOff>
          <xdr:row>68</xdr:row>
          <xdr:rowOff>295275</xdr:rowOff>
        </xdr:to>
        <xdr:sp macro="" textlink="">
          <xdr:nvSpPr>
            <xdr:cNvPr id="11356" name="Check Box 92" hidden="1">
              <a:extLst>
                <a:ext uri="{63B3BB69-23CF-44E3-9099-C40C66FF867C}">
                  <a14:compatExt spid="_x0000_s11356"/>
                </a:ext>
                <a:ext uri="{FF2B5EF4-FFF2-40B4-BE49-F238E27FC236}">
                  <a16:creationId xmlns:a16="http://schemas.microsoft.com/office/drawing/2014/main" id="{00000000-0008-0000-0000-00005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56</xdr:row>
          <xdr:rowOff>19050</xdr:rowOff>
        </xdr:from>
        <xdr:to>
          <xdr:col>5</xdr:col>
          <xdr:colOff>0</xdr:colOff>
          <xdr:row>57</xdr:row>
          <xdr:rowOff>57150</xdr:rowOff>
        </xdr:to>
        <xdr:sp macro="" textlink="">
          <xdr:nvSpPr>
            <xdr:cNvPr id="11358" name="Check Box 94" hidden="1">
              <a:extLst>
                <a:ext uri="{63B3BB69-23CF-44E3-9099-C40C66FF867C}">
                  <a14:compatExt spid="_x0000_s11358"/>
                </a:ext>
                <a:ext uri="{FF2B5EF4-FFF2-40B4-BE49-F238E27FC236}">
                  <a16:creationId xmlns:a16="http://schemas.microsoft.com/office/drawing/2014/main" id="{00000000-0008-0000-0000-00005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56</xdr:row>
          <xdr:rowOff>19050</xdr:rowOff>
        </xdr:from>
        <xdr:to>
          <xdr:col>5</xdr:col>
          <xdr:colOff>0</xdr:colOff>
          <xdr:row>57</xdr:row>
          <xdr:rowOff>57150</xdr:rowOff>
        </xdr:to>
        <xdr:sp macro="" textlink="">
          <xdr:nvSpPr>
            <xdr:cNvPr id="11359" name="Check Box 95" hidden="1">
              <a:extLst>
                <a:ext uri="{63B3BB69-23CF-44E3-9099-C40C66FF867C}">
                  <a14:compatExt spid="_x0000_s11359"/>
                </a:ext>
                <a:ext uri="{FF2B5EF4-FFF2-40B4-BE49-F238E27FC236}">
                  <a16:creationId xmlns:a16="http://schemas.microsoft.com/office/drawing/2014/main" id="{00000000-0008-0000-0000-00005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57</xdr:row>
          <xdr:rowOff>19050</xdr:rowOff>
        </xdr:from>
        <xdr:to>
          <xdr:col>5</xdr:col>
          <xdr:colOff>0</xdr:colOff>
          <xdr:row>58</xdr:row>
          <xdr:rowOff>57150</xdr:rowOff>
        </xdr:to>
        <xdr:sp macro="" textlink="">
          <xdr:nvSpPr>
            <xdr:cNvPr id="11360" name="Check Box 96" hidden="1">
              <a:extLst>
                <a:ext uri="{63B3BB69-23CF-44E3-9099-C40C66FF867C}">
                  <a14:compatExt spid="_x0000_s11360"/>
                </a:ext>
                <a:ext uri="{FF2B5EF4-FFF2-40B4-BE49-F238E27FC236}">
                  <a16:creationId xmlns:a16="http://schemas.microsoft.com/office/drawing/2014/main" id="{00000000-0008-0000-0000-00006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57</xdr:row>
          <xdr:rowOff>19050</xdr:rowOff>
        </xdr:from>
        <xdr:to>
          <xdr:col>5</xdr:col>
          <xdr:colOff>0</xdr:colOff>
          <xdr:row>58</xdr:row>
          <xdr:rowOff>57150</xdr:rowOff>
        </xdr:to>
        <xdr:sp macro="" textlink="">
          <xdr:nvSpPr>
            <xdr:cNvPr id="11361" name="Check Box 97" hidden="1">
              <a:extLst>
                <a:ext uri="{63B3BB69-23CF-44E3-9099-C40C66FF867C}">
                  <a14:compatExt spid="_x0000_s11361"/>
                </a:ext>
                <a:ext uri="{FF2B5EF4-FFF2-40B4-BE49-F238E27FC236}">
                  <a16:creationId xmlns:a16="http://schemas.microsoft.com/office/drawing/2014/main" id="{00000000-0008-0000-0000-00006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58</xdr:row>
          <xdr:rowOff>19050</xdr:rowOff>
        </xdr:from>
        <xdr:to>
          <xdr:col>5</xdr:col>
          <xdr:colOff>0</xdr:colOff>
          <xdr:row>59</xdr:row>
          <xdr:rowOff>57150</xdr:rowOff>
        </xdr:to>
        <xdr:sp macro="" textlink="">
          <xdr:nvSpPr>
            <xdr:cNvPr id="11362" name="Check Box 98" hidden="1">
              <a:extLst>
                <a:ext uri="{63B3BB69-23CF-44E3-9099-C40C66FF867C}">
                  <a14:compatExt spid="_x0000_s11362"/>
                </a:ext>
                <a:ext uri="{FF2B5EF4-FFF2-40B4-BE49-F238E27FC236}">
                  <a16:creationId xmlns:a16="http://schemas.microsoft.com/office/drawing/2014/main" id="{00000000-0008-0000-0000-00006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58</xdr:row>
          <xdr:rowOff>19050</xdr:rowOff>
        </xdr:from>
        <xdr:to>
          <xdr:col>5</xdr:col>
          <xdr:colOff>0</xdr:colOff>
          <xdr:row>59</xdr:row>
          <xdr:rowOff>57150</xdr:rowOff>
        </xdr:to>
        <xdr:sp macro="" textlink="">
          <xdr:nvSpPr>
            <xdr:cNvPr id="11363" name="Check Box 99" hidden="1">
              <a:extLst>
                <a:ext uri="{63B3BB69-23CF-44E3-9099-C40C66FF867C}">
                  <a14:compatExt spid="_x0000_s11363"/>
                </a:ext>
                <a:ext uri="{FF2B5EF4-FFF2-40B4-BE49-F238E27FC236}">
                  <a16:creationId xmlns:a16="http://schemas.microsoft.com/office/drawing/2014/main" id="{00000000-0008-0000-0000-00006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58</xdr:row>
          <xdr:rowOff>19050</xdr:rowOff>
        </xdr:from>
        <xdr:to>
          <xdr:col>5</xdr:col>
          <xdr:colOff>0</xdr:colOff>
          <xdr:row>59</xdr:row>
          <xdr:rowOff>57150</xdr:rowOff>
        </xdr:to>
        <xdr:sp macro="" textlink="">
          <xdr:nvSpPr>
            <xdr:cNvPr id="11364" name="Check Box 100" hidden="1">
              <a:extLst>
                <a:ext uri="{63B3BB69-23CF-44E3-9099-C40C66FF867C}">
                  <a14:compatExt spid="_x0000_s11364"/>
                </a:ext>
                <a:ext uri="{FF2B5EF4-FFF2-40B4-BE49-F238E27FC236}">
                  <a16:creationId xmlns:a16="http://schemas.microsoft.com/office/drawing/2014/main" id="{00000000-0008-0000-0000-00006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59</xdr:row>
          <xdr:rowOff>19050</xdr:rowOff>
        </xdr:from>
        <xdr:to>
          <xdr:col>5</xdr:col>
          <xdr:colOff>0</xdr:colOff>
          <xdr:row>60</xdr:row>
          <xdr:rowOff>57150</xdr:rowOff>
        </xdr:to>
        <xdr:sp macro="" textlink="">
          <xdr:nvSpPr>
            <xdr:cNvPr id="11365" name="Check Box 101" hidden="1">
              <a:extLst>
                <a:ext uri="{63B3BB69-23CF-44E3-9099-C40C66FF867C}">
                  <a14:compatExt spid="_x0000_s11365"/>
                </a:ext>
                <a:ext uri="{FF2B5EF4-FFF2-40B4-BE49-F238E27FC236}">
                  <a16:creationId xmlns:a16="http://schemas.microsoft.com/office/drawing/2014/main" id="{00000000-0008-0000-0000-00006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59</xdr:row>
          <xdr:rowOff>19050</xdr:rowOff>
        </xdr:from>
        <xdr:to>
          <xdr:col>5</xdr:col>
          <xdr:colOff>0</xdr:colOff>
          <xdr:row>60</xdr:row>
          <xdr:rowOff>57150</xdr:rowOff>
        </xdr:to>
        <xdr:sp macro="" textlink="">
          <xdr:nvSpPr>
            <xdr:cNvPr id="11366" name="Check Box 102" hidden="1">
              <a:extLst>
                <a:ext uri="{63B3BB69-23CF-44E3-9099-C40C66FF867C}">
                  <a14:compatExt spid="_x0000_s11366"/>
                </a:ext>
                <a:ext uri="{FF2B5EF4-FFF2-40B4-BE49-F238E27FC236}">
                  <a16:creationId xmlns:a16="http://schemas.microsoft.com/office/drawing/2014/main" id="{00000000-0008-0000-0000-00006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59</xdr:row>
          <xdr:rowOff>19050</xdr:rowOff>
        </xdr:from>
        <xdr:to>
          <xdr:col>5</xdr:col>
          <xdr:colOff>0</xdr:colOff>
          <xdr:row>60</xdr:row>
          <xdr:rowOff>57150</xdr:rowOff>
        </xdr:to>
        <xdr:sp macro="" textlink="">
          <xdr:nvSpPr>
            <xdr:cNvPr id="11367" name="Check Box 103" hidden="1">
              <a:extLst>
                <a:ext uri="{63B3BB69-23CF-44E3-9099-C40C66FF867C}">
                  <a14:compatExt spid="_x0000_s11367"/>
                </a:ext>
                <a:ext uri="{FF2B5EF4-FFF2-40B4-BE49-F238E27FC236}">
                  <a16:creationId xmlns:a16="http://schemas.microsoft.com/office/drawing/2014/main" id="{00000000-0008-0000-0000-00006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60</xdr:row>
          <xdr:rowOff>19050</xdr:rowOff>
        </xdr:from>
        <xdr:to>
          <xdr:col>5</xdr:col>
          <xdr:colOff>0</xdr:colOff>
          <xdr:row>61</xdr:row>
          <xdr:rowOff>57150</xdr:rowOff>
        </xdr:to>
        <xdr:sp macro="" textlink="">
          <xdr:nvSpPr>
            <xdr:cNvPr id="11368" name="Check Box 104" hidden="1">
              <a:extLst>
                <a:ext uri="{63B3BB69-23CF-44E3-9099-C40C66FF867C}">
                  <a14:compatExt spid="_x0000_s11368"/>
                </a:ext>
                <a:ext uri="{FF2B5EF4-FFF2-40B4-BE49-F238E27FC236}">
                  <a16:creationId xmlns:a16="http://schemas.microsoft.com/office/drawing/2014/main" id="{00000000-0008-0000-0000-00006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60</xdr:row>
          <xdr:rowOff>19050</xdr:rowOff>
        </xdr:from>
        <xdr:to>
          <xdr:col>5</xdr:col>
          <xdr:colOff>0</xdr:colOff>
          <xdr:row>61</xdr:row>
          <xdr:rowOff>57150</xdr:rowOff>
        </xdr:to>
        <xdr:sp macro="" textlink="">
          <xdr:nvSpPr>
            <xdr:cNvPr id="11369" name="Check Box 105" hidden="1">
              <a:extLst>
                <a:ext uri="{63B3BB69-23CF-44E3-9099-C40C66FF867C}">
                  <a14:compatExt spid="_x0000_s11369"/>
                </a:ext>
                <a:ext uri="{FF2B5EF4-FFF2-40B4-BE49-F238E27FC236}">
                  <a16:creationId xmlns:a16="http://schemas.microsoft.com/office/drawing/2014/main" id="{00000000-0008-0000-0000-00006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60</xdr:row>
          <xdr:rowOff>19050</xdr:rowOff>
        </xdr:from>
        <xdr:to>
          <xdr:col>5</xdr:col>
          <xdr:colOff>0</xdr:colOff>
          <xdr:row>61</xdr:row>
          <xdr:rowOff>57150</xdr:rowOff>
        </xdr:to>
        <xdr:sp macro="" textlink="">
          <xdr:nvSpPr>
            <xdr:cNvPr id="11370" name="Check Box 106" hidden="1">
              <a:extLst>
                <a:ext uri="{63B3BB69-23CF-44E3-9099-C40C66FF867C}">
                  <a14:compatExt spid="_x0000_s11370"/>
                </a:ext>
                <a:ext uri="{FF2B5EF4-FFF2-40B4-BE49-F238E27FC236}">
                  <a16:creationId xmlns:a16="http://schemas.microsoft.com/office/drawing/2014/main" id="{00000000-0008-0000-0000-00006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61</xdr:row>
          <xdr:rowOff>19050</xdr:rowOff>
        </xdr:from>
        <xdr:to>
          <xdr:col>5</xdr:col>
          <xdr:colOff>0</xdr:colOff>
          <xdr:row>62</xdr:row>
          <xdr:rowOff>57150</xdr:rowOff>
        </xdr:to>
        <xdr:sp macro="" textlink="">
          <xdr:nvSpPr>
            <xdr:cNvPr id="11371" name="Check Box 107" hidden="1">
              <a:extLst>
                <a:ext uri="{63B3BB69-23CF-44E3-9099-C40C66FF867C}">
                  <a14:compatExt spid="_x0000_s11371"/>
                </a:ext>
                <a:ext uri="{FF2B5EF4-FFF2-40B4-BE49-F238E27FC236}">
                  <a16:creationId xmlns:a16="http://schemas.microsoft.com/office/drawing/2014/main" id="{00000000-0008-0000-0000-00006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61</xdr:row>
          <xdr:rowOff>19050</xdr:rowOff>
        </xdr:from>
        <xdr:to>
          <xdr:col>5</xdr:col>
          <xdr:colOff>0</xdr:colOff>
          <xdr:row>62</xdr:row>
          <xdr:rowOff>57150</xdr:rowOff>
        </xdr:to>
        <xdr:sp macro="" textlink="">
          <xdr:nvSpPr>
            <xdr:cNvPr id="11372" name="Check Box 108" hidden="1">
              <a:extLst>
                <a:ext uri="{63B3BB69-23CF-44E3-9099-C40C66FF867C}">
                  <a14:compatExt spid="_x0000_s11372"/>
                </a:ext>
                <a:ext uri="{FF2B5EF4-FFF2-40B4-BE49-F238E27FC236}">
                  <a16:creationId xmlns:a16="http://schemas.microsoft.com/office/drawing/2014/main" id="{00000000-0008-0000-0000-00006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61</xdr:row>
          <xdr:rowOff>19050</xdr:rowOff>
        </xdr:from>
        <xdr:to>
          <xdr:col>5</xdr:col>
          <xdr:colOff>0</xdr:colOff>
          <xdr:row>62</xdr:row>
          <xdr:rowOff>57150</xdr:rowOff>
        </xdr:to>
        <xdr:sp macro="" textlink="">
          <xdr:nvSpPr>
            <xdr:cNvPr id="11373" name="Check Box 109" hidden="1">
              <a:extLst>
                <a:ext uri="{63B3BB69-23CF-44E3-9099-C40C66FF867C}">
                  <a14:compatExt spid="_x0000_s11373"/>
                </a:ext>
                <a:ext uri="{FF2B5EF4-FFF2-40B4-BE49-F238E27FC236}">
                  <a16:creationId xmlns:a16="http://schemas.microsoft.com/office/drawing/2014/main" id="{00000000-0008-0000-0000-00006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62</xdr:row>
          <xdr:rowOff>19050</xdr:rowOff>
        </xdr:from>
        <xdr:to>
          <xdr:col>5</xdr:col>
          <xdr:colOff>0</xdr:colOff>
          <xdr:row>63</xdr:row>
          <xdr:rowOff>57150</xdr:rowOff>
        </xdr:to>
        <xdr:sp macro="" textlink="">
          <xdr:nvSpPr>
            <xdr:cNvPr id="11374" name="Check Box 110" hidden="1">
              <a:extLst>
                <a:ext uri="{63B3BB69-23CF-44E3-9099-C40C66FF867C}">
                  <a14:compatExt spid="_x0000_s11374"/>
                </a:ext>
                <a:ext uri="{FF2B5EF4-FFF2-40B4-BE49-F238E27FC236}">
                  <a16:creationId xmlns:a16="http://schemas.microsoft.com/office/drawing/2014/main" id="{00000000-0008-0000-0000-00006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62</xdr:row>
          <xdr:rowOff>19050</xdr:rowOff>
        </xdr:from>
        <xdr:to>
          <xdr:col>5</xdr:col>
          <xdr:colOff>0</xdr:colOff>
          <xdr:row>63</xdr:row>
          <xdr:rowOff>57150</xdr:rowOff>
        </xdr:to>
        <xdr:sp macro="" textlink="">
          <xdr:nvSpPr>
            <xdr:cNvPr id="11375" name="Check Box 111" hidden="1">
              <a:extLst>
                <a:ext uri="{63B3BB69-23CF-44E3-9099-C40C66FF867C}">
                  <a14:compatExt spid="_x0000_s11375"/>
                </a:ext>
                <a:ext uri="{FF2B5EF4-FFF2-40B4-BE49-F238E27FC236}">
                  <a16:creationId xmlns:a16="http://schemas.microsoft.com/office/drawing/2014/main" id="{00000000-0008-0000-0000-00006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62</xdr:row>
          <xdr:rowOff>19050</xdr:rowOff>
        </xdr:from>
        <xdr:to>
          <xdr:col>5</xdr:col>
          <xdr:colOff>0</xdr:colOff>
          <xdr:row>63</xdr:row>
          <xdr:rowOff>57150</xdr:rowOff>
        </xdr:to>
        <xdr:sp macro="" textlink="">
          <xdr:nvSpPr>
            <xdr:cNvPr id="11376" name="Check Box 112" hidden="1">
              <a:extLst>
                <a:ext uri="{63B3BB69-23CF-44E3-9099-C40C66FF867C}">
                  <a14:compatExt spid="_x0000_s11376"/>
                </a:ext>
                <a:ext uri="{FF2B5EF4-FFF2-40B4-BE49-F238E27FC236}">
                  <a16:creationId xmlns:a16="http://schemas.microsoft.com/office/drawing/2014/main" id="{00000000-0008-0000-0000-00007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63</xdr:row>
          <xdr:rowOff>19050</xdr:rowOff>
        </xdr:from>
        <xdr:to>
          <xdr:col>5</xdr:col>
          <xdr:colOff>0</xdr:colOff>
          <xdr:row>64</xdr:row>
          <xdr:rowOff>57150</xdr:rowOff>
        </xdr:to>
        <xdr:sp macro="" textlink="">
          <xdr:nvSpPr>
            <xdr:cNvPr id="11377" name="Check Box 113" hidden="1">
              <a:extLst>
                <a:ext uri="{63B3BB69-23CF-44E3-9099-C40C66FF867C}">
                  <a14:compatExt spid="_x0000_s11377"/>
                </a:ext>
                <a:ext uri="{FF2B5EF4-FFF2-40B4-BE49-F238E27FC236}">
                  <a16:creationId xmlns:a16="http://schemas.microsoft.com/office/drawing/2014/main" id="{00000000-0008-0000-0000-00007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63</xdr:row>
          <xdr:rowOff>19050</xdr:rowOff>
        </xdr:from>
        <xdr:to>
          <xdr:col>5</xdr:col>
          <xdr:colOff>0</xdr:colOff>
          <xdr:row>64</xdr:row>
          <xdr:rowOff>57150</xdr:rowOff>
        </xdr:to>
        <xdr:sp macro="" textlink="">
          <xdr:nvSpPr>
            <xdr:cNvPr id="11378" name="Check Box 114" hidden="1">
              <a:extLst>
                <a:ext uri="{63B3BB69-23CF-44E3-9099-C40C66FF867C}">
                  <a14:compatExt spid="_x0000_s11378"/>
                </a:ext>
                <a:ext uri="{FF2B5EF4-FFF2-40B4-BE49-F238E27FC236}">
                  <a16:creationId xmlns:a16="http://schemas.microsoft.com/office/drawing/2014/main" id="{00000000-0008-0000-0000-00007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63</xdr:row>
          <xdr:rowOff>19050</xdr:rowOff>
        </xdr:from>
        <xdr:to>
          <xdr:col>5</xdr:col>
          <xdr:colOff>0</xdr:colOff>
          <xdr:row>64</xdr:row>
          <xdr:rowOff>57150</xdr:rowOff>
        </xdr:to>
        <xdr:sp macro="" textlink="">
          <xdr:nvSpPr>
            <xdr:cNvPr id="11379" name="Check Box 115" hidden="1">
              <a:extLst>
                <a:ext uri="{63B3BB69-23CF-44E3-9099-C40C66FF867C}">
                  <a14:compatExt spid="_x0000_s11379"/>
                </a:ext>
                <a:ext uri="{FF2B5EF4-FFF2-40B4-BE49-F238E27FC236}">
                  <a16:creationId xmlns:a16="http://schemas.microsoft.com/office/drawing/2014/main" id="{00000000-0008-0000-0000-00007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64</xdr:row>
          <xdr:rowOff>19050</xdr:rowOff>
        </xdr:from>
        <xdr:to>
          <xdr:col>5</xdr:col>
          <xdr:colOff>0</xdr:colOff>
          <xdr:row>65</xdr:row>
          <xdr:rowOff>57150</xdr:rowOff>
        </xdr:to>
        <xdr:sp macro="" textlink="">
          <xdr:nvSpPr>
            <xdr:cNvPr id="11380" name="Check Box 116" hidden="1">
              <a:extLst>
                <a:ext uri="{63B3BB69-23CF-44E3-9099-C40C66FF867C}">
                  <a14:compatExt spid="_x0000_s11380"/>
                </a:ext>
                <a:ext uri="{FF2B5EF4-FFF2-40B4-BE49-F238E27FC236}">
                  <a16:creationId xmlns:a16="http://schemas.microsoft.com/office/drawing/2014/main" id="{00000000-0008-0000-0000-00007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64</xdr:row>
          <xdr:rowOff>19050</xdr:rowOff>
        </xdr:from>
        <xdr:to>
          <xdr:col>5</xdr:col>
          <xdr:colOff>0</xdr:colOff>
          <xdr:row>65</xdr:row>
          <xdr:rowOff>57150</xdr:rowOff>
        </xdr:to>
        <xdr:sp macro="" textlink="">
          <xdr:nvSpPr>
            <xdr:cNvPr id="11381" name="Check Box 117" hidden="1">
              <a:extLst>
                <a:ext uri="{63B3BB69-23CF-44E3-9099-C40C66FF867C}">
                  <a14:compatExt spid="_x0000_s11381"/>
                </a:ext>
                <a:ext uri="{FF2B5EF4-FFF2-40B4-BE49-F238E27FC236}">
                  <a16:creationId xmlns:a16="http://schemas.microsoft.com/office/drawing/2014/main" id="{00000000-0008-0000-0000-00007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64</xdr:row>
          <xdr:rowOff>19050</xdr:rowOff>
        </xdr:from>
        <xdr:to>
          <xdr:col>5</xdr:col>
          <xdr:colOff>0</xdr:colOff>
          <xdr:row>65</xdr:row>
          <xdr:rowOff>57150</xdr:rowOff>
        </xdr:to>
        <xdr:sp macro="" textlink="">
          <xdr:nvSpPr>
            <xdr:cNvPr id="11382" name="Check Box 118" hidden="1">
              <a:extLst>
                <a:ext uri="{63B3BB69-23CF-44E3-9099-C40C66FF867C}">
                  <a14:compatExt spid="_x0000_s11382"/>
                </a:ext>
                <a:ext uri="{FF2B5EF4-FFF2-40B4-BE49-F238E27FC236}">
                  <a16:creationId xmlns:a16="http://schemas.microsoft.com/office/drawing/2014/main" id="{00000000-0008-0000-0000-00007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65</xdr:row>
          <xdr:rowOff>19050</xdr:rowOff>
        </xdr:from>
        <xdr:to>
          <xdr:col>5</xdr:col>
          <xdr:colOff>0</xdr:colOff>
          <xdr:row>66</xdr:row>
          <xdr:rowOff>57150</xdr:rowOff>
        </xdr:to>
        <xdr:sp macro="" textlink="">
          <xdr:nvSpPr>
            <xdr:cNvPr id="11383" name="Check Box 119" hidden="1">
              <a:extLst>
                <a:ext uri="{63B3BB69-23CF-44E3-9099-C40C66FF867C}">
                  <a14:compatExt spid="_x0000_s11383"/>
                </a:ext>
                <a:ext uri="{FF2B5EF4-FFF2-40B4-BE49-F238E27FC236}">
                  <a16:creationId xmlns:a16="http://schemas.microsoft.com/office/drawing/2014/main" id="{00000000-0008-0000-0000-00007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65</xdr:row>
          <xdr:rowOff>19050</xdr:rowOff>
        </xdr:from>
        <xdr:to>
          <xdr:col>5</xdr:col>
          <xdr:colOff>0</xdr:colOff>
          <xdr:row>66</xdr:row>
          <xdr:rowOff>57150</xdr:rowOff>
        </xdr:to>
        <xdr:sp macro="" textlink="">
          <xdr:nvSpPr>
            <xdr:cNvPr id="11384" name="Check Box 120" hidden="1">
              <a:extLst>
                <a:ext uri="{63B3BB69-23CF-44E3-9099-C40C66FF867C}">
                  <a14:compatExt spid="_x0000_s11384"/>
                </a:ext>
                <a:ext uri="{FF2B5EF4-FFF2-40B4-BE49-F238E27FC236}">
                  <a16:creationId xmlns:a16="http://schemas.microsoft.com/office/drawing/2014/main" id="{00000000-0008-0000-0000-00007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65</xdr:row>
          <xdr:rowOff>19050</xdr:rowOff>
        </xdr:from>
        <xdr:to>
          <xdr:col>5</xdr:col>
          <xdr:colOff>0</xdr:colOff>
          <xdr:row>66</xdr:row>
          <xdr:rowOff>57150</xdr:rowOff>
        </xdr:to>
        <xdr:sp macro="" textlink="">
          <xdr:nvSpPr>
            <xdr:cNvPr id="11385" name="Check Box 121" hidden="1">
              <a:extLst>
                <a:ext uri="{63B3BB69-23CF-44E3-9099-C40C66FF867C}">
                  <a14:compatExt spid="_x0000_s11385"/>
                </a:ext>
                <a:ext uri="{FF2B5EF4-FFF2-40B4-BE49-F238E27FC236}">
                  <a16:creationId xmlns:a16="http://schemas.microsoft.com/office/drawing/2014/main" id="{00000000-0008-0000-0000-00007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66</xdr:row>
          <xdr:rowOff>19050</xdr:rowOff>
        </xdr:from>
        <xdr:to>
          <xdr:col>5</xdr:col>
          <xdr:colOff>0</xdr:colOff>
          <xdr:row>67</xdr:row>
          <xdr:rowOff>57150</xdr:rowOff>
        </xdr:to>
        <xdr:sp macro="" textlink="">
          <xdr:nvSpPr>
            <xdr:cNvPr id="11386" name="Check Box 122" hidden="1">
              <a:extLst>
                <a:ext uri="{63B3BB69-23CF-44E3-9099-C40C66FF867C}">
                  <a14:compatExt spid="_x0000_s11386"/>
                </a:ext>
                <a:ext uri="{FF2B5EF4-FFF2-40B4-BE49-F238E27FC236}">
                  <a16:creationId xmlns:a16="http://schemas.microsoft.com/office/drawing/2014/main" id="{00000000-0008-0000-0000-00007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66</xdr:row>
          <xdr:rowOff>19050</xdr:rowOff>
        </xdr:from>
        <xdr:to>
          <xdr:col>5</xdr:col>
          <xdr:colOff>0</xdr:colOff>
          <xdr:row>67</xdr:row>
          <xdr:rowOff>57150</xdr:rowOff>
        </xdr:to>
        <xdr:sp macro="" textlink="">
          <xdr:nvSpPr>
            <xdr:cNvPr id="11387" name="Check Box 123" hidden="1">
              <a:extLst>
                <a:ext uri="{63B3BB69-23CF-44E3-9099-C40C66FF867C}">
                  <a14:compatExt spid="_x0000_s11387"/>
                </a:ext>
                <a:ext uri="{FF2B5EF4-FFF2-40B4-BE49-F238E27FC236}">
                  <a16:creationId xmlns:a16="http://schemas.microsoft.com/office/drawing/2014/main" id="{00000000-0008-0000-0000-00007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66</xdr:row>
          <xdr:rowOff>19050</xdr:rowOff>
        </xdr:from>
        <xdr:to>
          <xdr:col>5</xdr:col>
          <xdr:colOff>0</xdr:colOff>
          <xdr:row>67</xdr:row>
          <xdr:rowOff>57150</xdr:rowOff>
        </xdr:to>
        <xdr:sp macro="" textlink="">
          <xdr:nvSpPr>
            <xdr:cNvPr id="11388" name="Check Box 124" hidden="1">
              <a:extLst>
                <a:ext uri="{63B3BB69-23CF-44E3-9099-C40C66FF867C}">
                  <a14:compatExt spid="_x0000_s11388"/>
                </a:ext>
                <a:ext uri="{FF2B5EF4-FFF2-40B4-BE49-F238E27FC236}">
                  <a16:creationId xmlns:a16="http://schemas.microsoft.com/office/drawing/2014/main" id="{00000000-0008-0000-0000-00007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67</xdr:row>
          <xdr:rowOff>19050</xdr:rowOff>
        </xdr:from>
        <xdr:to>
          <xdr:col>5</xdr:col>
          <xdr:colOff>0</xdr:colOff>
          <xdr:row>68</xdr:row>
          <xdr:rowOff>57150</xdr:rowOff>
        </xdr:to>
        <xdr:sp macro="" textlink="">
          <xdr:nvSpPr>
            <xdr:cNvPr id="11389" name="Check Box 125" hidden="1">
              <a:extLst>
                <a:ext uri="{63B3BB69-23CF-44E3-9099-C40C66FF867C}">
                  <a14:compatExt spid="_x0000_s11389"/>
                </a:ext>
                <a:ext uri="{FF2B5EF4-FFF2-40B4-BE49-F238E27FC236}">
                  <a16:creationId xmlns:a16="http://schemas.microsoft.com/office/drawing/2014/main" id="{00000000-0008-0000-0000-00007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67</xdr:row>
          <xdr:rowOff>19050</xdr:rowOff>
        </xdr:from>
        <xdr:to>
          <xdr:col>5</xdr:col>
          <xdr:colOff>0</xdr:colOff>
          <xdr:row>68</xdr:row>
          <xdr:rowOff>57150</xdr:rowOff>
        </xdr:to>
        <xdr:sp macro="" textlink="">
          <xdr:nvSpPr>
            <xdr:cNvPr id="11390" name="Check Box 126" hidden="1">
              <a:extLst>
                <a:ext uri="{63B3BB69-23CF-44E3-9099-C40C66FF867C}">
                  <a14:compatExt spid="_x0000_s11390"/>
                </a:ext>
                <a:ext uri="{FF2B5EF4-FFF2-40B4-BE49-F238E27FC236}">
                  <a16:creationId xmlns:a16="http://schemas.microsoft.com/office/drawing/2014/main" id="{00000000-0008-0000-0000-00007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67</xdr:row>
          <xdr:rowOff>19050</xdr:rowOff>
        </xdr:from>
        <xdr:to>
          <xdr:col>5</xdr:col>
          <xdr:colOff>0</xdr:colOff>
          <xdr:row>68</xdr:row>
          <xdr:rowOff>57150</xdr:rowOff>
        </xdr:to>
        <xdr:sp macro="" textlink="">
          <xdr:nvSpPr>
            <xdr:cNvPr id="11391" name="Check Box 127" hidden="1">
              <a:extLst>
                <a:ext uri="{63B3BB69-23CF-44E3-9099-C40C66FF867C}">
                  <a14:compatExt spid="_x0000_s11391"/>
                </a:ext>
                <a:ext uri="{FF2B5EF4-FFF2-40B4-BE49-F238E27FC236}">
                  <a16:creationId xmlns:a16="http://schemas.microsoft.com/office/drawing/2014/main" id="{00000000-0008-0000-0000-00007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68</xdr:row>
          <xdr:rowOff>19050</xdr:rowOff>
        </xdr:from>
        <xdr:to>
          <xdr:col>5</xdr:col>
          <xdr:colOff>0</xdr:colOff>
          <xdr:row>69</xdr:row>
          <xdr:rowOff>57150</xdr:rowOff>
        </xdr:to>
        <xdr:sp macro="" textlink="">
          <xdr:nvSpPr>
            <xdr:cNvPr id="11392" name="Check Box 128" hidden="1">
              <a:extLst>
                <a:ext uri="{63B3BB69-23CF-44E3-9099-C40C66FF867C}">
                  <a14:compatExt spid="_x0000_s11392"/>
                </a:ext>
                <a:ext uri="{FF2B5EF4-FFF2-40B4-BE49-F238E27FC236}">
                  <a16:creationId xmlns:a16="http://schemas.microsoft.com/office/drawing/2014/main" id="{00000000-0008-0000-0000-00008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68</xdr:row>
          <xdr:rowOff>19050</xdr:rowOff>
        </xdr:from>
        <xdr:to>
          <xdr:col>5</xdr:col>
          <xdr:colOff>0</xdr:colOff>
          <xdr:row>69</xdr:row>
          <xdr:rowOff>57150</xdr:rowOff>
        </xdr:to>
        <xdr:sp macro="" textlink="">
          <xdr:nvSpPr>
            <xdr:cNvPr id="11393" name="Check Box 129" hidden="1">
              <a:extLst>
                <a:ext uri="{63B3BB69-23CF-44E3-9099-C40C66FF867C}">
                  <a14:compatExt spid="_x0000_s11393"/>
                </a:ext>
                <a:ext uri="{FF2B5EF4-FFF2-40B4-BE49-F238E27FC236}">
                  <a16:creationId xmlns:a16="http://schemas.microsoft.com/office/drawing/2014/main" id="{00000000-0008-0000-0000-00008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68</xdr:row>
          <xdr:rowOff>19050</xdr:rowOff>
        </xdr:from>
        <xdr:to>
          <xdr:col>5</xdr:col>
          <xdr:colOff>0</xdr:colOff>
          <xdr:row>69</xdr:row>
          <xdr:rowOff>57150</xdr:rowOff>
        </xdr:to>
        <xdr:sp macro="" textlink="">
          <xdr:nvSpPr>
            <xdr:cNvPr id="11394" name="Check Box 130" hidden="1">
              <a:extLst>
                <a:ext uri="{63B3BB69-23CF-44E3-9099-C40C66FF867C}">
                  <a14:compatExt spid="_x0000_s11394"/>
                </a:ext>
                <a:ext uri="{FF2B5EF4-FFF2-40B4-BE49-F238E27FC236}">
                  <a16:creationId xmlns:a16="http://schemas.microsoft.com/office/drawing/2014/main" id="{00000000-0008-0000-0000-00008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69</xdr:row>
          <xdr:rowOff>19050</xdr:rowOff>
        </xdr:from>
        <xdr:to>
          <xdr:col>5</xdr:col>
          <xdr:colOff>0</xdr:colOff>
          <xdr:row>70</xdr:row>
          <xdr:rowOff>57150</xdr:rowOff>
        </xdr:to>
        <xdr:sp macro="" textlink="">
          <xdr:nvSpPr>
            <xdr:cNvPr id="11395" name="Check Box 131" hidden="1">
              <a:extLst>
                <a:ext uri="{63B3BB69-23CF-44E3-9099-C40C66FF867C}">
                  <a14:compatExt spid="_x0000_s11395"/>
                </a:ext>
                <a:ext uri="{FF2B5EF4-FFF2-40B4-BE49-F238E27FC236}">
                  <a16:creationId xmlns:a16="http://schemas.microsoft.com/office/drawing/2014/main" id="{00000000-0008-0000-0000-00008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69</xdr:row>
          <xdr:rowOff>19050</xdr:rowOff>
        </xdr:from>
        <xdr:to>
          <xdr:col>5</xdr:col>
          <xdr:colOff>0</xdr:colOff>
          <xdr:row>70</xdr:row>
          <xdr:rowOff>57150</xdr:rowOff>
        </xdr:to>
        <xdr:sp macro="" textlink="">
          <xdr:nvSpPr>
            <xdr:cNvPr id="11396" name="Check Box 132" hidden="1">
              <a:extLst>
                <a:ext uri="{63B3BB69-23CF-44E3-9099-C40C66FF867C}">
                  <a14:compatExt spid="_x0000_s11396"/>
                </a:ext>
                <a:ext uri="{FF2B5EF4-FFF2-40B4-BE49-F238E27FC236}">
                  <a16:creationId xmlns:a16="http://schemas.microsoft.com/office/drawing/2014/main" id="{00000000-0008-0000-0000-00008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69</xdr:row>
          <xdr:rowOff>19050</xdr:rowOff>
        </xdr:from>
        <xdr:to>
          <xdr:col>5</xdr:col>
          <xdr:colOff>0</xdr:colOff>
          <xdr:row>70</xdr:row>
          <xdr:rowOff>57150</xdr:rowOff>
        </xdr:to>
        <xdr:sp macro="" textlink="">
          <xdr:nvSpPr>
            <xdr:cNvPr id="11397" name="Check Box 133" hidden="1">
              <a:extLst>
                <a:ext uri="{63B3BB69-23CF-44E3-9099-C40C66FF867C}">
                  <a14:compatExt spid="_x0000_s11397"/>
                </a:ext>
                <a:ext uri="{FF2B5EF4-FFF2-40B4-BE49-F238E27FC236}">
                  <a16:creationId xmlns:a16="http://schemas.microsoft.com/office/drawing/2014/main" id="{00000000-0008-0000-0000-00008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70</xdr:row>
          <xdr:rowOff>19050</xdr:rowOff>
        </xdr:from>
        <xdr:to>
          <xdr:col>5</xdr:col>
          <xdr:colOff>0</xdr:colOff>
          <xdr:row>71</xdr:row>
          <xdr:rowOff>57150</xdr:rowOff>
        </xdr:to>
        <xdr:sp macro="" textlink="">
          <xdr:nvSpPr>
            <xdr:cNvPr id="11398" name="Check Box 134" hidden="1">
              <a:extLst>
                <a:ext uri="{63B3BB69-23CF-44E3-9099-C40C66FF867C}">
                  <a14:compatExt spid="_x0000_s11398"/>
                </a:ext>
                <a:ext uri="{FF2B5EF4-FFF2-40B4-BE49-F238E27FC236}">
                  <a16:creationId xmlns:a16="http://schemas.microsoft.com/office/drawing/2014/main" id="{00000000-0008-0000-0000-00008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70</xdr:row>
          <xdr:rowOff>19050</xdr:rowOff>
        </xdr:from>
        <xdr:to>
          <xdr:col>5</xdr:col>
          <xdr:colOff>0</xdr:colOff>
          <xdr:row>71</xdr:row>
          <xdr:rowOff>57150</xdr:rowOff>
        </xdr:to>
        <xdr:sp macro="" textlink="">
          <xdr:nvSpPr>
            <xdr:cNvPr id="11399" name="Check Box 135" hidden="1">
              <a:extLst>
                <a:ext uri="{63B3BB69-23CF-44E3-9099-C40C66FF867C}">
                  <a14:compatExt spid="_x0000_s11399"/>
                </a:ext>
                <a:ext uri="{FF2B5EF4-FFF2-40B4-BE49-F238E27FC236}">
                  <a16:creationId xmlns:a16="http://schemas.microsoft.com/office/drawing/2014/main" id="{00000000-0008-0000-0000-00008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70</xdr:row>
          <xdr:rowOff>19050</xdr:rowOff>
        </xdr:from>
        <xdr:to>
          <xdr:col>5</xdr:col>
          <xdr:colOff>0</xdr:colOff>
          <xdr:row>71</xdr:row>
          <xdr:rowOff>57150</xdr:rowOff>
        </xdr:to>
        <xdr:sp macro="" textlink="">
          <xdr:nvSpPr>
            <xdr:cNvPr id="11400" name="Check Box 136" hidden="1">
              <a:extLst>
                <a:ext uri="{63B3BB69-23CF-44E3-9099-C40C66FF867C}">
                  <a14:compatExt spid="_x0000_s11400"/>
                </a:ext>
                <a:ext uri="{FF2B5EF4-FFF2-40B4-BE49-F238E27FC236}">
                  <a16:creationId xmlns:a16="http://schemas.microsoft.com/office/drawing/2014/main" id="{00000000-0008-0000-0000-00008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819150</xdr:colOff>
      <xdr:row>76</xdr:row>
      <xdr:rowOff>285748</xdr:rowOff>
    </xdr:from>
    <xdr:to>
      <xdr:col>7</xdr:col>
      <xdr:colOff>95251</xdr:colOff>
      <xdr:row>78</xdr:row>
      <xdr:rowOff>247649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6EA56DC-A122-42A0-AE47-CE2019599356}"/>
            </a:ext>
          </a:extLst>
        </xdr:cNvPr>
        <xdr:cNvSpPr txBox="1"/>
      </xdr:nvSpPr>
      <xdr:spPr>
        <a:xfrm>
          <a:off x="1019175" y="23631523"/>
          <a:ext cx="6600826" cy="571501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solidFill>
                <a:srgbClr val="FF0000"/>
              </a:solidFill>
            </a:rPr>
            <a:t>※</a:t>
          </a:r>
          <a:r>
            <a:rPr kumimoji="1" lang="ja-JP" altLang="en-US" sz="1000">
              <a:solidFill>
                <a:srgbClr val="FF0000"/>
              </a:solidFill>
            </a:rPr>
            <a:t>連携館で</a:t>
          </a:r>
          <a:r>
            <a:rPr kumimoji="1" lang="en-US" altLang="ja-JP" sz="1000">
              <a:solidFill>
                <a:srgbClr val="FF0000"/>
              </a:solidFill>
            </a:rPr>
            <a:t>MARC</a:t>
          </a:r>
          <a:r>
            <a:rPr kumimoji="1" lang="ja-JP" altLang="en-US" sz="1000">
              <a:solidFill>
                <a:srgbClr val="FF0000"/>
              </a:solidFill>
            </a:rPr>
            <a:t>ご不要の場合は「継続購入」欄にチェックを入れてください。</a:t>
          </a:r>
          <a:endParaRPr kumimoji="1" lang="en-US" altLang="ja-JP" sz="1000">
            <a:solidFill>
              <a:srgbClr val="FF0000"/>
            </a:solidFill>
          </a:endParaRPr>
        </a:p>
        <a:p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★のパックは、</a:t>
          </a:r>
          <a:r>
            <a:rPr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2024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度版との差分のみ</a:t>
          </a:r>
          <a:r>
            <a:rPr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MARC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を納品いたします。「内容変更詳細」</a:t>
          </a:r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シート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をご確認ください。</a:t>
          </a:r>
          <a:endParaRPr kumimoji="1" lang="ja-JP" altLang="en-US" sz="1000">
            <a:solidFill>
              <a:srgbClr val="FF0000"/>
            </a:solidFill>
          </a:endParaRPr>
        </a:p>
        <a:p>
          <a:endParaRPr kumimoji="1" lang="ja-JP" altLang="en-US" sz="1000">
            <a:solidFill>
              <a:srgbClr val="C00000"/>
            </a:solidFill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7</xdr:col>
      <xdr:colOff>95251</xdr:colOff>
      <xdr:row>71</xdr:row>
      <xdr:rowOff>38101</xdr:rowOff>
    </xdr:from>
    <xdr:to>
      <xdr:col>7</xdr:col>
      <xdr:colOff>333377</xdr:colOff>
      <xdr:row>77</xdr:row>
      <xdr:rowOff>266699</xdr:rowOff>
    </xdr:to>
    <xdr:cxnSp macro="">
      <xdr:nvCxnSpPr>
        <xdr:cNvPr id="3" name="コネクタ: カギ線 2">
          <a:extLst>
            <a:ext uri="{FF2B5EF4-FFF2-40B4-BE49-F238E27FC236}">
              <a16:creationId xmlns:a16="http://schemas.microsoft.com/office/drawing/2014/main" id="{798D2FED-6B17-4901-9C90-CA339097438F}"/>
            </a:ext>
          </a:extLst>
        </xdr:cNvPr>
        <xdr:cNvCxnSpPr>
          <a:stCxn id="2" idx="3"/>
        </xdr:cNvCxnSpPr>
      </xdr:nvCxnSpPr>
      <xdr:spPr>
        <a:xfrm flipV="1">
          <a:off x="7620001" y="22355176"/>
          <a:ext cx="238126" cy="1562098"/>
        </a:xfrm>
        <a:prstGeom prst="bentConnector2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20</xdr:row>
          <xdr:rowOff>66675</xdr:rowOff>
        </xdr:from>
        <xdr:to>
          <xdr:col>7</xdr:col>
          <xdr:colOff>600075</xdr:colOff>
          <xdr:row>20</xdr:row>
          <xdr:rowOff>314325</xdr:rowOff>
        </xdr:to>
        <xdr:sp macro="" textlink="">
          <xdr:nvSpPr>
            <xdr:cNvPr id="11404" name="Check Box 140" hidden="1">
              <a:extLst>
                <a:ext uri="{63B3BB69-23CF-44E3-9099-C40C66FF867C}">
                  <a14:compatExt spid="_x0000_s11404"/>
                </a:ext>
                <a:ext uri="{FF2B5EF4-FFF2-40B4-BE49-F238E27FC236}">
                  <a16:creationId xmlns:a16="http://schemas.microsoft.com/office/drawing/2014/main" id="{00000000-0008-0000-0000-00008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33</xdr:row>
          <xdr:rowOff>66675</xdr:rowOff>
        </xdr:from>
        <xdr:to>
          <xdr:col>7</xdr:col>
          <xdr:colOff>600075</xdr:colOff>
          <xdr:row>33</xdr:row>
          <xdr:rowOff>314325</xdr:rowOff>
        </xdr:to>
        <xdr:sp macro="" textlink="">
          <xdr:nvSpPr>
            <xdr:cNvPr id="11405" name="Check Box 141" hidden="1">
              <a:extLst>
                <a:ext uri="{63B3BB69-23CF-44E3-9099-C40C66FF867C}">
                  <a14:compatExt spid="_x0000_s11405"/>
                </a:ext>
                <a:ext uri="{FF2B5EF4-FFF2-40B4-BE49-F238E27FC236}">
                  <a16:creationId xmlns:a16="http://schemas.microsoft.com/office/drawing/2014/main" id="{00000000-0008-0000-0000-00008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45</xdr:row>
          <xdr:rowOff>57150</xdr:rowOff>
        </xdr:from>
        <xdr:to>
          <xdr:col>9</xdr:col>
          <xdr:colOff>66675</xdr:colOff>
          <xdr:row>45</xdr:row>
          <xdr:rowOff>304800</xdr:rowOff>
        </xdr:to>
        <xdr:sp macro="" textlink="">
          <xdr:nvSpPr>
            <xdr:cNvPr id="11406" name="Check Box 142" hidden="1">
              <a:extLst>
                <a:ext uri="{63B3BB69-23CF-44E3-9099-C40C66FF867C}">
                  <a14:compatExt spid="_x0000_s11406"/>
                </a:ext>
                <a:ext uri="{FF2B5EF4-FFF2-40B4-BE49-F238E27FC236}">
                  <a16:creationId xmlns:a16="http://schemas.microsoft.com/office/drawing/2014/main" id="{00000000-0008-0000-0000-00008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51</xdr:row>
          <xdr:rowOff>57150</xdr:rowOff>
        </xdr:from>
        <xdr:to>
          <xdr:col>9</xdr:col>
          <xdr:colOff>66675</xdr:colOff>
          <xdr:row>51</xdr:row>
          <xdr:rowOff>304800</xdr:rowOff>
        </xdr:to>
        <xdr:sp macro="" textlink="">
          <xdr:nvSpPr>
            <xdr:cNvPr id="11407" name="Check Box 143" hidden="1">
              <a:extLst>
                <a:ext uri="{63B3BB69-23CF-44E3-9099-C40C66FF867C}">
                  <a14:compatExt spid="_x0000_s11407"/>
                </a:ext>
                <a:ext uri="{FF2B5EF4-FFF2-40B4-BE49-F238E27FC236}">
                  <a16:creationId xmlns:a16="http://schemas.microsoft.com/office/drawing/2014/main" id="{00000000-0008-0000-0000-00008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53</xdr:row>
          <xdr:rowOff>57150</xdr:rowOff>
        </xdr:from>
        <xdr:to>
          <xdr:col>9</xdr:col>
          <xdr:colOff>66675</xdr:colOff>
          <xdr:row>53</xdr:row>
          <xdr:rowOff>304800</xdr:rowOff>
        </xdr:to>
        <xdr:sp macro="" textlink="">
          <xdr:nvSpPr>
            <xdr:cNvPr id="11408" name="Check Box 144" hidden="1">
              <a:extLst>
                <a:ext uri="{63B3BB69-23CF-44E3-9099-C40C66FF867C}">
                  <a14:compatExt spid="_x0000_s11408"/>
                </a:ext>
                <a:ext uri="{FF2B5EF4-FFF2-40B4-BE49-F238E27FC236}">
                  <a16:creationId xmlns:a16="http://schemas.microsoft.com/office/drawing/2014/main" id="{00000000-0008-0000-0000-00009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54</xdr:row>
          <xdr:rowOff>57150</xdr:rowOff>
        </xdr:from>
        <xdr:to>
          <xdr:col>9</xdr:col>
          <xdr:colOff>66675</xdr:colOff>
          <xdr:row>54</xdr:row>
          <xdr:rowOff>304800</xdr:rowOff>
        </xdr:to>
        <xdr:sp macro="" textlink="">
          <xdr:nvSpPr>
            <xdr:cNvPr id="11409" name="Check Box 145" hidden="1">
              <a:extLst>
                <a:ext uri="{63B3BB69-23CF-44E3-9099-C40C66FF867C}">
                  <a14:compatExt spid="_x0000_s11409"/>
                </a:ext>
                <a:ext uri="{FF2B5EF4-FFF2-40B4-BE49-F238E27FC236}">
                  <a16:creationId xmlns:a16="http://schemas.microsoft.com/office/drawing/2014/main" id="{00000000-0008-0000-0000-00009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42</xdr:row>
          <xdr:rowOff>47625</xdr:rowOff>
        </xdr:from>
        <xdr:to>
          <xdr:col>9</xdr:col>
          <xdr:colOff>66675</xdr:colOff>
          <xdr:row>42</xdr:row>
          <xdr:rowOff>295275</xdr:rowOff>
        </xdr:to>
        <xdr:sp macro="" textlink="">
          <xdr:nvSpPr>
            <xdr:cNvPr id="11410" name="Check Box 146" hidden="1">
              <a:extLst>
                <a:ext uri="{63B3BB69-23CF-44E3-9099-C40C66FF867C}">
                  <a14:compatExt spid="_x0000_s11410"/>
                </a:ext>
                <a:ext uri="{FF2B5EF4-FFF2-40B4-BE49-F238E27FC236}">
                  <a16:creationId xmlns:a16="http://schemas.microsoft.com/office/drawing/2014/main" id="{00000000-0008-0000-0000-00009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47</xdr:row>
          <xdr:rowOff>47625</xdr:rowOff>
        </xdr:from>
        <xdr:to>
          <xdr:col>9</xdr:col>
          <xdr:colOff>66675</xdr:colOff>
          <xdr:row>47</xdr:row>
          <xdr:rowOff>295275</xdr:rowOff>
        </xdr:to>
        <xdr:sp macro="" textlink="">
          <xdr:nvSpPr>
            <xdr:cNvPr id="11411" name="Check Box 147" hidden="1">
              <a:extLst>
                <a:ext uri="{63B3BB69-23CF-44E3-9099-C40C66FF867C}">
                  <a14:compatExt spid="_x0000_s11411"/>
                </a:ext>
                <a:ext uri="{FF2B5EF4-FFF2-40B4-BE49-F238E27FC236}">
                  <a16:creationId xmlns:a16="http://schemas.microsoft.com/office/drawing/2014/main" id="{00000000-0008-0000-0000-00009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2095500</xdr:colOff>
      <xdr:row>28</xdr:row>
      <xdr:rowOff>47625</xdr:rowOff>
    </xdr:from>
    <xdr:to>
      <xdr:col>3</xdr:col>
      <xdr:colOff>2590800</xdr:colOff>
      <xdr:row>29</xdr:row>
      <xdr:rowOff>28574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384D27CA-C0B7-46CB-AAEA-DC96B85C562F}"/>
            </a:ext>
          </a:extLst>
        </xdr:cNvPr>
        <xdr:cNvSpPr txBox="1"/>
      </xdr:nvSpPr>
      <xdr:spPr>
        <a:xfrm>
          <a:off x="3562350" y="843915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3286125</xdr:colOff>
      <xdr:row>31</xdr:row>
      <xdr:rowOff>57150</xdr:rowOff>
    </xdr:from>
    <xdr:to>
      <xdr:col>4</xdr:col>
      <xdr:colOff>9525</xdr:colOff>
      <xdr:row>32</xdr:row>
      <xdr:rowOff>38099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EE80B13-FB16-4EA3-9060-38365A211AF3}"/>
            </a:ext>
          </a:extLst>
        </xdr:cNvPr>
        <xdr:cNvSpPr txBox="1"/>
      </xdr:nvSpPr>
      <xdr:spPr>
        <a:xfrm>
          <a:off x="4752975" y="9420225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3286125</xdr:colOff>
      <xdr:row>32</xdr:row>
      <xdr:rowOff>57150</xdr:rowOff>
    </xdr:from>
    <xdr:to>
      <xdr:col>4</xdr:col>
      <xdr:colOff>9525</xdr:colOff>
      <xdr:row>33</xdr:row>
      <xdr:rowOff>38099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A26AF00D-FF44-4230-92B1-15BEB3AFB07B}"/>
            </a:ext>
          </a:extLst>
        </xdr:cNvPr>
        <xdr:cNvSpPr txBox="1"/>
      </xdr:nvSpPr>
      <xdr:spPr>
        <a:xfrm>
          <a:off x="4752975" y="9744075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2143125</xdr:colOff>
      <xdr:row>34</xdr:row>
      <xdr:rowOff>47625</xdr:rowOff>
    </xdr:from>
    <xdr:to>
      <xdr:col>3</xdr:col>
      <xdr:colOff>2638425</xdr:colOff>
      <xdr:row>35</xdr:row>
      <xdr:rowOff>28574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695495E0-500A-4F9C-A0E4-46855B4AEF8B}"/>
            </a:ext>
          </a:extLst>
        </xdr:cNvPr>
        <xdr:cNvSpPr txBox="1"/>
      </xdr:nvSpPr>
      <xdr:spPr>
        <a:xfrm>
          <a:off x="3609975" y="1032510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2971800</xdr:colOff>
      <xdr:row>35</xdr:row>
      <xdr:rowOff>66675</xdr:rowOff>
    </xdr:from>
    <xdr:to>
      <xdr:col>3</xdr:col>
      <xdr:colOff>3467100</xdr:colOff>
      <xdr:row>36</xdr:row>
      <xdr:rowOff>47624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7E47DDEC-96AC-48B9-AEA2-138E1200660A}"/>
            </a:ext>
          </a:extLst>
        </xdr:cNvPr>
        <xdr:cNvSpPr txBox="1"/>
      </xdr:nvSpPr>
      <xdr:spPr>
        <a:xfrm>
          <a:off x="4438650" y="1072515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2838450</xdr:colOff>
      <xdr:row>37</xdr:row>
      <xdr:rowOff>47625</xdr:rowOff>
    </xdr:from>
    <xdr:to>
      <xdr:col>3</xdr:col>
      <xdr:colOff>3333750</xdr:colOff>
      <xdr:row>38</xdr:row>
      <xdr:rowOff>28574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A23B36E1-0417-47BE-A360-9F02E6E5DE67}"/>
            </a:ext>
          </a:extLst>
        </xdr:cNvPr>
        <xdr:cNvSpPr txBox="1"/>
      </xdr:nvSpPr>
      <xdr:spPr>
        <a:xfrm>
          <a:off x="4305300" y="1135380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2828925</xdr:colOff>
      <xdr:row>38</xdr:row>
      <xdr:rowOff>57150</xdr:rowOff>
    </xdr:from>
    <xdr:to>
      <xdr:col>3</xdr:col>
      <xdr:colOff>3324225</xdr:colOff>
      <xdr:row>39</xdr:row>
      <xdr:rowOff>38099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94BDEB84-F2C2-4A7B-8763-D51C6DA62E31}"/>
            </a:ext>
          </a:extLst>
        </xdr:cNvPr>
        <xdr:cNvSpPr txBox="1"/>
      </xdr:nvSpPr>
      <xdr:spPr>
        <a:xfrm>
          <a:off x="4295775" y="11630025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2466975</xdr:colOff>
      <xdr:row>49</xdr:row>
      <xdr:rowOff>38100</xdr:rowOff>
    </xdr:from>
    <xdr:to>
      <xdr:col>3</xdr:col>
      <xdr:colOff>2962275</xdr:colOff>
      <xdr:row>50</xdr:row>
      <xdr:rowOff>19049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1CA7CC5B-B86C-4AE3-86F2-FF994EA0E47B}"/>
            </a:ext>
          </a:extLst>
        </xdr:cNvPr>
        <xdr:cNvSpPr txBox="1"/>
      </xdr:nvSpPr>
      <xdr:spPr>
        <a:xfrm>
          <a:off x="3933825" y="15173325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2352675</xdr:colOff>
      <xdr:row>52</xdr:row>
      <xdr:rowOff>38100</xdr:rowOff>
    </xdr:from>
    <xdr:to>
      <xdr:col>3</xdr:col>
      <xdr:colOff>2847975</xdr:colOff>
      <xdr:row>53</xdr:row>
      <xdr:rowOff>19049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446BA16F-087F-4074-B953-6B548193C0B3}"/>
            </a:ext>
          </a:extLst>
        </xdr:cNvPr>
        <xdr:cNvSpPr txBox="1"/>
      </xdr:nvSpPr>
      <xdr:spPr>
        <a:xfrm>
          <a:off x="3819525" y="16144875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2809875</xdr:colOff>
      <xdr:row>55</xdr:row>
      <xdr:rowOff>38100</xdr:rowOff>
    </xdr:from>
    <xdr:to>
      <xdr:col>3</xdr:col>
      <xdr:colOff>3305175</xdr:colOff>
      <xdr:row>56</xdr:row>
      <xdr:rowOff>19049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9E3872D6-E5D0-4159-8930-E1465BB94F91}"/>
            </a:ext>
          </a:extLst>
        </xdr:cNvPr>
        <xdr:cNvSpPr txBox="1"/>
      </xdr:nvSpPr>
      <xdr:spPr>
        <a:xfrm>
          <a:off x="4276725" y="17116425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3381375</xdr:colOff>
      <xdr:row>56</xdr:row>
      <xdr:rowOff>28575</xdr:rowOff>
    </xdr:from>
    <xdr:to>
      <xdr:col>4</xdr:col>
      <xdr:colOff>104775</xdr:colOff>
      <xdr:row>57</xdr:row>
      <xdr:rowOff>9524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7D5B68FD-9CE6-48F2-B34E-51F7EB2E6D28}"/>
            </a:ext>
          </a:extLst>
        </xdr:cNvPr>
        <xdr:cNvSpPr txBox="1"/>
      </xdr:nvSpPr>
      <xdr:spPr>
        <a:xfrm>
          <a:off x="4848225" y="17430750"/>
          <a:ext cx="8001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3686175</xdr:colOff>
      <xdr:row>69</xdr:row>
      <xdr:rowOff>57150</xdr:rowOff>
    </xdr:from>
    <xdr:to>
      <xdr:col>4</xdr:col>
      <xdr:colOff>409575</xdr:colOff>
      <xdr:row>70</xdr:row>
      <xdr:rowOff>38099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14168885-7CC7-4BA5-9B34-A1F97DBBF0A0}"/>
            </a:ext>
          </a:extLst>
        </xdr:cNvPr>
        <xdr:cNvSpPr txBox="1"/>
      </xdr:nvSpPr>
      <xdr:spPr>
        <a:xfrm>
          <a:off x="5153025" y="21669375"/>
          <a:ext cx="8001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2657475</xdr:colOff>
      <xdr:row>70</xdr:row>
      <xdr:rowOff>47625</xdr:rowOff>
    </xdr:from>
    <xdr:to>
      <xdr:col>3</xdr:col>
      <xdr:colOff>3152775</xdr:colOff>
      <xdr:row>71</xdr:row>
      <xdr:rowOff>28574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484C713D-75B1-4C88-8981-34DF9D5688B2}"/>
            </a:ext>
          </a:extLst>
        </xdr:cNvPr>
        <xdr:cNvSpPr txBox="1"/>
      </xdr:nvSpPr>
      <xdr:spPr>
        <a:xfrm>
          <a:off x="4124325" y="2204085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2952750</xdr:colOff>
      <xdr:row>21</xdr:row>
      <xdr:rowOff>47625</xdr:rowOff>
    </xdr:from>
    <xdr:to>
      <xdr:col>3</xdr:col>
      <xdr:colOff>3448050</xdr:colOff>
      <xdr:row>22</xdr:row>
      <xdr:rowOff>28574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A26B4D4B-1A43-4B7D-A184-6DBF389612EC}"/>
            </a:ext>
          </a:extLst>
        </xdr:cNvPr>
        <xdr:cNvSpPr txBox="1"/>
      </xdr:nvSpPr>
      <xdr:spPr>
        <a:xfrm>
          <a:off x="4419600" y="617220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2371725</xdr:colOff>
      <xdr:row>30</xdr:row>
      <xdr:rowOff>47625</xdr:rowOff>
    </xdr:from>
    <xdr:to>
      <xdr:col>3</xdr:col>
      <xdr:colOff>2867025</xdr:colOff>
      <xdr:row>31</xdr:row>
      <xdr:rowOff>28574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8E69BF3C-95AC-4E5E-8285-3971172DC98D}"/>
            </a:ext>
          </a:extLst>
        </xdr:cNvPr>
        <xdr:cNvSpPr txBox="1"/>
      </xdr:nvSpPr>
      <xdr:spPr>
        <a:xfrm>
          <a:off x="3838575" y="9029700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31</xdr:row>
          <xdr:rowOff>66675</xdr:rowOff>
        </xdr:from>
        <xdr:to>
          <xdr:col>7</xdr:col>
          <xdr:colOff>600075</xdr:colOff>
          <xdr:row>31</xdr:row>
          <xdr:rowOff>314325</xdr:rowOff>
        </xdr:to>
        <xdr:sp macro="" textlink="">
          <xdr:nvSpPr>
            <xdr:cNvPr id="11415" name="Check Box 151" hidden="1">
              <a:extLst>
                <a:ext uri="{63B3BB69-23CF-44E3-9099-C40C66FF867C}">
                  <a14:compatExt spid="_x0000_s11415"/>
                </a:ext>
                <a:ext uri="{FF2B5EF4-FFF2-40B4-BE49-F238E27FC236}">
                  <a16:creationId xmlns:a16="http://schemas.microsoft.com/office/drawing/2014/main" id="{00000000-0008-0000-0000-00009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32</xdr:row>
          <xdr:rowOff>66675</xdr:rowOff>
        </xdr:from>
        <xdr:to>
          <xdr:col>7</xdr:col>
          <xdr:colOff>600075</xdr:colOff>
          <xdr:row>32</xdr:row>
          <xdr:rowOff>314325</xdr:rowOff>
        </xdr:to>
        <xdr:sp macro="" textlink="">
          <xdr:nvSpPr>
            <xdr:cNvPr id="11416" name="Check Box 152" hidden="1">
              <a:extLst>
                <a:ext uri="{63B3BB69-23CF-44E3-9099-C40C66FF867C}">
                  <a14:compatExt spid="_x0000_s11416"/>
                </a:ext>
                <a:ext uri="{FF2B5EF4-FFF2-40B4-BE49-F238E27FC236}">
                  <a16:creationId xmlns:a16="http://schemas.microsoft.com/office/drawing/2014/main" id="{00000000-0008-0000-0000-00009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32</xdr:row>
          <xdr:rowOff>66675</xdr:rowOff>
        </xdr:from>
        <xdr:to>
          <xdr:col>7</xdr:col>
          <xdr:colOff>600075</xdr:colOff>
          <xdr:row>32</xdr:row>
          <xdr:rowOff>314325</xdr:rowOff>
        </xdr:to>
        <xdr:sp macro="" textlink="">
          <xdr:nvSpPr>
            <xdr:cNvPr id="11417" name="Check Box 153" hidden="1">
              <a:extLst>
                <a:ext uri="{63B3BB69-23CF-44E3-9099-C40C66FF867C}">
                  <a14:compatExt spid="_x0000_s11417"/>
                </a:ext>
                <a:ext uri="{FF2B5EF4-FFF2-40B4-BE49-F238E27FC236}">
                  <a16:creationId xmlns:a16="http://schemas.microsoft.com/office/drawing/2014/main" id="{00000000-0008-0000-0000-00009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40</xdr:row>
          <xdr:rowOff>57150</xdr:rowOff>
        </xdr:from>
        <xdr:to>
          <xdr:col>7</xdr:col>
          <xdr:colOff>638175</xdr:colOff>
          <xdr:row>40</xdr:row>
          <xdr:rowOff>304800</xdr:rowOff>
        </xdr:to>
        <xdr:sp macro="" textlink="">
          <xdr:nvSpPr>
            <xdr:cNvPr id="11421" name="Check Box 157" hidden="1">
              <a:extLst>
                <a:ext uri="{63B3BB69-23CF-44E3-9099-C40C66FF867C}">
                  <a14:compatExt spid="_x0000_s11421"/>
                </a:ext>
                <a:ext uri="{FF2B5EF4-FFF2-40B4-BE49-F238E27FC236}">
                  <a16:creationId xmlns:a16="http://schemas.microsoft.com/office/drawing/2014/main" id="{00000000-0008-0000-0000-00009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48</xdr:row>
          <xdr:rowOff>57150</xdr:rowOff>
        </xdr:from>
        <xdr:to>
          <xdr:col>7</xdr:col>
          <xdr:colOff>647700</xdr:colOff>
          <xdr:row>48</xdr:row>
          <xdr:rowOff>304800</xdr:rowOff>
        </xdr:to>
        <xdr:sp macro="" textlink="">
          <xdr:nvSpPr>
            <xdr:cNvPr id="11423" name="Check Box 159" hidden="1">
              <a:extLst>
                <a:ext uri="{63B3BB69-23CF-44E3-9099-C40C66FF867C}">
                  <a14:compatExt spid="_x0000_s11423"/>
                </a:ext>
                <a:ext uri="{FF2B5EF4-FFF2-40B4-BE49-F238E27FC236}">
                  <a16:creationId xmlns:a16="http://schemas.microsoft.com/office/drawing/2014/main" id="{00000000-0008-0000-0000-00009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46</xdr:row>
          <xdr:rowOff>57150</xdr:rowOff>
        </xdr:from>
        <xdr:to>
          <xdr:col>7</xdr:col>
          <xdr:colOff>647700</xdr:colOff>
          <xdr:row>46</xdr:row>
          <xdr:rowOff>304800</xdr:rowOff>
        </xdr:to>
        <xdr:sp macro="" textlink="">
          <xdr:nvSpPr>
            <xdr:cNvPr id="11424" name="Check Box 160" hidden="1">
              <a:extLst>
                <a:ext uri="{63B3BB69-23CF-44E3-9099-C40C66FF867C}">
                  <a14:compatExt spid="_x0000_s11424"/>
                </a:ext>
                <a:ext uri="{FF2B5EF4-FFF2-40B4-BE49-F238E27FC236}">
                  <a16:creationId xmlns:a16="http://schemas.microsoft.com/office/drawing/2014/main" id="{00000000-0008-0000-0000-0000A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66675</xdr:rowOff>
        </xdr:from>
        <xdr:to>
          <xdr:col>6</xdr:col>
          <xdr:colOff>600075</xdr:colOff>
          <xdr:row>12</xdr:row>
          <xdr:rowOff>314325</xdr:rowOff>
        </xdr:to>
        <xdr:sp macro="" textlink="">
          <xdr:nvSpPr>
            <xdr:cNvPr id="7234" name="Check Box 66" hidden="1">
              <a:extLst>
                <a:ext uri="{63B3BB69-23CF-44E3-9099-C40C66FF867C}">
                  <a14:compatExt spid="_x0000_s7234"/>
                </a:ext>
                <a:ext uri="{FF2B5EF4-FFF2-40B4-BE49-F238E27FC236}">
                  <a16:creationId xmlns:a16="http://schemas.microsoft.com/office/drawing/2014/main" id="{00000000-0008-0000-0200-00004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13</xdr:row>
          <xdr:rowOff>66675</xdr:rowOff>
        </xdr:from>
        <xdr:to>
          <xdr:col>6</xdr:col>
          <xdr:colOff>600075</xdr:colOff>
          <xdr:row>13</xdr:row>
          <xdr:rowOff>314325</xdr:rowOff>
        </xdr:to>
        <xdr:sp macro="" textlink="">
          <xdr:nvSpPr>
            <xdr:cNvPr id="7269" name="Check Box 101" hidden="1">
              <a:extLst>
                <a:ext uri="{63B3BB69-23CF-44E3-9099-C40C66FF867C}">
                  <a14:compatExt spid="_x0000_s7269"/>
                </a:ext>
                <a:ext uri="{FF2B5EF4-FFF2-40B4-BE49-F238E27FC236}">
                  <a16:creationId xmlns:a16="http://schemas.microsoft.com/office/drawing/2014/main" id="{00000000-0008-0000-0200-00006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14</xdr:row>
          <xdr:rowOff>66675</xdr:rowOff>
        </xdr:from>
        <xdr:to>
          <xdr:col>6</xdr:col>
          <xdr:colOff>600075</xdr:colOff>
          <xdr:row>14</xdr:row>
          <xdr:rowOff>314325</xdr:rowOff>
        </xdr:to>
        <xdr:sp macro="" textlink="">
          <xdr:nvSpPr>
            <xdr:cNvPr id="7270" name="Check Box 102" hidden="1">
              <a:extLst>
                <a:ext uri="{63B3BB69-23CF-44E3-9099-C40C66FF867C}">
                  <a14:compatExt spid="_x0000_s7270"/>
                </a:ext>
                <a:ext uri="{FF2B5EF4-FFF2-40B4-BE49-F238E27FC236}">
                  <a16:creationId xmlns:a16="http://schemas.microsoft.com/office/drawing/2014/main" id="{00000000-0008-0000-0200-00006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66675</xdr:rowOff>
        </xdr:from>
        <xdr:to>
          <xdr:col>6</xdr:col>
          <xdr:colOff>600075</xdr:colOff>
          <xdr:row>15</xdr:row>
          <xdr:rowOff>314325</xdr:rowOff>
        </xdr:to>
        <xdr:sp macro="" textlink="">
          <xdr:nvSpPr>
            <xdr:cNvPr id="7271" name="Check Box 103" hidden="1">
              <a:extLst>
                <a:ext uri="{63B3BB69-23CF-44E3-9099-C40C66FF867C}">
                  <a14:compatExt spid="_x0000_s7271"/>
                </a:ext>
                <a:ext uri="{FF2B5EF4-FFF2-40B4-BE49-F238E27FC236}">
                  <a16:creationId xmlns:a16="http://schemas.microsoft.com/office/drawing/2014/main" id="{00000000-0008-0000-0200-00006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66675</xdr:rowOff>
        </xdr:from>
        <xdr:to>
          <xdr:col>6</xdr:col>
          <xdr:colOff>600075</xdr:colOff>
          <xdr:row>16</xdr:row>
          <xdr:rowOff>314325</xdr:rowOff>
        </xdr:to>
        <xdr:sp macro="" textlink="">
          <xdr:nvSpPr>
            <xdr:cNvPr id="7272" name="Check Box 104" hidden="1">
              <a:extLst>
                <a:ext uri="{63B3BB69-23CF-44E3-9099-C40C66FF867C}">
                  <a14:compatExt spid="_x0000_s7272"/>
                </a:ext>
                <a:ext uri="{FF2B5EF4-FFF2-40B4-BE49-F238E27FC236}">
                  <a16:creationId xmlns:a16="http://schemas.microsoft.com/office/drawing/2014/main" id="{00000000-0008-0000-0200-00006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17</xdr:row>
          <xdr:rowOff>66675</xdr:rowOff>
        </xdr:from>
        <xdr:to>
          <xdr:col>6</xdr:col>
          <xdr:colOff>600075</xdr:colOff>
          <xdr:row>17</xdr:row>
          <xdr:rowOff>314325</xdr:rowOff>
        </xdr:to>
        <xdr:sp macro="" textlink="">
          <xdr:nvSpPr>
            <xdr:cNvPr id="7273" name="Check Box 105" hidden="1">
              <a:extLst>
                <a:ext uri="{63B3BB69-23CF-44E3-9099-C40C66FF867C}">
                  <a14:compatExt spid="_x0000_s7273"/>
                </a:ext>
                <a:ext uri="{FF2B5EF4-FFF2-40B4-BE49-F238E27FC236}">
                  <a16:creationId xmlns:a16="http://schemas.microsoft.com/office/drawing/2014/main" id="{00000000-0008-0000-0200-00006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18</xdr:row>
          <xdr:rowOff>66675</xdr:rowOff>
        </xdr:from>
        <xdr:to>
          <xdr:col>6</xdr:col>
          <xdr:colOff>600075</xdr:colOff>
          <xdr:row>18</xdr:row>
          <xdr:rowOff>314325</xdr:rowOff>
        </xdr:to>
        <xdr:sp macro="" textlink="">
          <xdr:nvSpPr>
            <xdr:cNvPr id="7274" name="Check Box 106" hidden="1">
              <a:extLst>
                <a:ext uri="{63B3BB69-23CF-44E3-9099-C40C66FF867C}">
                  <a14:compatExt spid="_x0000_s7274"/>
                </a:ext>
                <a:ext uri="{FF2B5EF4-FFF2-40B4-BE49-F238E27FC236}">
                  <a16:creationId xmlns:a16="http://schemas.microsoft.com/office/drawing/2014/main" id="{00000000-0008-0000-0200-00006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19</xdr:row>
          <xdr:rowOff>66675</xdr:rowOff>
        </xdr:from>
        <xdr:to>
          <xdr:col>6</xdr:col>
          <xdr:colOff>600075</xdr:colOff>
          <xdr:row>19</xdr:row>
          <xdr:rowOff>314325</xdr:rowOff>
        </xdr:to>
        <xdr:sp macro="" textlink="">
          <xdr:nvSpPr>
            <xdr:cNvPr id="7275" name="Check Box 107" hidden="1">
              <a:extLst>
                <a:ext uri="{63B3BB69-23CF-44E3-9099-C40C66FF867C}">
                  <a14:compatExt spid="_x0000_s7275"/>
                </a:ext>
                <a:ext uri="{FF2B5EF4-FFF2-40B4-BE49-F238E27FC236}">
                  <a16:creationId xmlns:a16="http://schemas.microsoft.com/office/drawing/2014/main" id="{00000000-0008-0000-0200-00006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20</xdr:row>
          <xdr:rowOff>66675</xdr:rowOff>
        </xdr:from>
        <xdr:to>
          <xdr:col>6</xdr:col>
          <xdr:colOff>600075</xdr:colOff>
          <xdr:row>20</xdr:row>
          <xdr:rowOff>314325</xdr:rowOff>
        </xdr:to>
        <xdr:sp macro="" textlink="">
          <xdr:nvSpPr>
            <xdr:cNvPr id="7276" name="Check Box 108" hidden="1">
              <a:extLst>
                <a:ext uri="{63B3BB69-23CF-44E3-9099-C40C66FF867C}">
                  <a14:compatExt spid="_x0000_s7276"/>
                </a:ext>
                <a:ext uri="{FF2B5EF4-FFF2-40B4-BE49-F238E27FC236}">
                  <a16:creationId xmlns:a16="http://schemas.microsoft.com/office/drawing/2014/main" id="{00000000-0008-0000-0200-00006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23</xdr:row>
          <xdr:rowOff>66675</xdr:rowOff>
        </xdr:from>
        <xdr:to>
          <xdr:col>6</xdr:col>
          <xdr:colOff>600075</xdr:colOff>
          <xdr:row>23</xdr:row>
          <xdr:rowOff>314325</xdr:rowOff>
        </xdr:to>
        <xdr:sp macro="" textlink="">
          <xdr:nvSpPr>
            <xdr:cNvPr id="7277" name="Check Box 109" hidden="1">
              <a:extLst>
                <a:ext uri="{63B3BB69-23CF-44E3-9099-C40C66FF867C}">
                  <a14:compatExt spid="_x0000_s7277"/>
                </a:ext>
                <a:ext uri="{FF2B5EF4-FFF2-40B4-BE49-F238E27FC236}">
                  <a16:creationId xmlns:a16="http://schemas.microsoft.com/office/drawing/2014/main" id="{00000000-0008-0000-0200-00006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24</xdr:row>
          <xdr:rowOff>66675</xdr:rowOff>
        </xdr:from>
        <xdr:to>
          <xdr:col>6</xdr:col>
          <xdr:colOff>600075</xdr:colOff>
          <xdr:row>24</xdr:row>
          <xdr:rowOff>314325</xdr:rowOff>
        </xdr:to>
        <xdr:sp macro="" textlink="">
          <xdr:nvSpPr>
            <xdr:cNvPr id="7278" name="Check Box 110" hidden="1">
              <a:extLst>
                <a:ext uri="{63B3BB69-23CF-44E3-9099-C40C66FF867C}">
                  <a14:compatExt spid="_x0000_s7278"/>
                </a:ext>
                <a:ext uri="{FF2B5EF4-FFF2-40B4-BE49-F238E27FC236}">
                  <a16:creationId xmlns:a16="http://schemas.microsoft.com/office/drawing/2014/main" id="{00000000-0008-0000-0200-00006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25</xdr:row>
          <xdr:rowOff>66675</xdr:rowOff>
        </xdr:from>
        <xdr:to>
          <xdr:col>6</xdr:col>
          <xdr:colOff>600075</xdr:colOff>
          <xdr:row>25</xdr:row>
          <xdr:rowOff>314325</xdr:rowOff>
        </xdr:to>
        <xdr:sp macro="" textlink="">
          <xdr:nvSpPr>
            <xdr:cNvPr id="7279" name="Check Box 111" hidden="1">
              <a:extLst>
                <a:ext uri="{63B3BB69-23CF-44E3-9099-C40C66FF867C}">
                  <a14:compatExt spid="_x0000_s7279"/>
                </a:ext>
                <a:ext uri="{FF2B5EF4-FFF2-40B4-BE49-F238E27FC236}">
                  <a16:creationId xmlns:a16="http://schemas.microsoft.com/office/drawing/2014/main" id="{00000000-0008-0000-0200-00006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30</xdr:row>
          <xdr:rowOff>66675</xdr:rowOff>
        </xdr:from>
        <xdr:to>
          <xdr:col>6</xdr:col>
          <xdr:colOff>600075</xdr:colOff>
          <xdr:row>30</xdr:row>
          <xdr:rowOff>314325</xdr:rowOff>
        </xdr:to>
        <xdr:sp macro="" textlink="">
          <xdr:nvSpPr>
            <xdr:cNvPr id="7280" name="Check Box 112" hidden="1">
              <a:extLst>
                <a:ext uri="{63B3BB69-23CF-44E3-9099-C40C66FF867C}">
                  <a14:compatExt spid="_x0000_s7280"/>
                </a:ext>
                <a:ext uri="{FF2B5EF4-FFF2-40B4-BE49-F238E27FC236}">
                  <a16:creationId xmlns:a16="http://schemas.microsoft.com/office/drawing/2014/main" id="{00000000-0008-0000-0200-00007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37</xdr:row>
          <xdr:rowOff>66675</xdr:rowOff>
        </xdr:from>
        <xdr:to>
          <xdr:col>6</xdr:col>
          <xdr:colOff>600075</xdr:colOff>
          <xdr:row>37</xdr:row>
          <xdr:rowOff>314325</xdr:rowOff>
        </xdr:to>
        <xdr:sp macro="" textlink="">
          <xdr:nvSpPr>
            <xdr:cNvPr id="7281" name="Check Box 113" hidden="1">
              <a:extLst>
                <a:ext uri="{63B3BB69-23CF-44E3-9099-C40C66FF867C}">
                  <a14:compatExt spid="_x0000_s7281"/>
                </a:ext>
                <a:ext uri="{FF2B5EF4-FFF2-40B4-BE49-F238E27FC236}">
                  <a16:creationId xmlns:a16="http://schemas.microsoft.com/office/drawing/2014/main" id="{00000000-0008-0000-0200-00007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40</xdr:row>
          <xdr:rowOff>66675</xdr:rowOff>
        </xdr:from>
        <xdr:to>
          <xdr:col>6</xdr:col>
          <xdr:colOff>600075</xdr:colOff>
          <xdr:row>40</xdr:row>
          <xdr:rowOff>314325</xdr:rowOff>
        </xdr:to>
        <xdr:sp macro="" textlink="">
          <xdr:nvSpPr>
            <xdr:cNvPr id="7282" name="Check Box 114" hidden="1">
              <a:extLst>
                <a:ext uri="{63B3BB69-23CF-44E3-9099-C40C66FF867C}">
                  <a14:compatExt spid="_x0000_s7282"/>
                </a:ext>
                <a:ext uri="{FF2B5EF4-FFF2-40B4-BE49-F238E27FC236}">
                  <a16:creationId xmlns:a16="http://schemas.microsoft.com/office/drawing/2014/main" id="{00000000-0008-0000-0200-00007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42</xdr:row>
          <xdr:rowOff>66675</xdr:rowOff>
        </xdr:from>
        <xdr:to>
          <xdr:col>6</xdr:col>
          <xdr:colOff>600075</xdr:colOff>
          <xdr:row>42</xdr:row>
          <xdr:rowOff>314325</xdr:rowOff>
        </xdr:to>
        <xdr:sp macro="" textlink="">
          <xdr:nvSpPr>
            <xdr:cNvPr id="7284" name="Check Box 116" hidden="1">
              <a:extLst>
                <a:ext uri="{63B3BB69-23CF-44E3-9099-C40C66FF867C}">
                  <a14:compatExt spid="_x0000_s7284"/>
                </a:ext>
                <a:ext uri="{FF2B5EF4-FFF2-40B4-BE49-F238E27FC236}">
                  <a16:creationId xmlns:a16="http://schemas.microsoft.com/office/drawing/2014/main" id="{00000000-0008-0000-0200-00007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44</xdr:row>
          <xdr:rowOff>66675</xdr:rowOff>
        </xdr:from>
        <xdr:to>
          <xdr:col>6</xdr:col>
          <xdr:colOff>600075</xdr:colOff>
          <xdr:row>44</xdr:row>
          <xdr:rowOff>314325</xdr:rowOff>
        </xdr:to>
        <xdr:sp macro="" textlink="">
          <xdr:nvSpPr>
            <xdr:cNvPr id="7285" name="Check Box 117" hidden="1">
              <a:extLst>
                <a:ext uri="{63B3BB69-23CF-44E3-9099-C40C66FF867C}">
                  <a14:compatExt spid="_x0000_s7285"/>
                </a:ext>
                <a:ext uri="{FF2B5EF4-FFF2-40B4-BE49-F238E27FC236}">
                  <a16:creationId xmlns:a16="http://schemas.microsoft.com/office/drawing/2014/main" id="{00000000-0008-0000-0200-00007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45</xdr:row>
          <xdr:rowOff>66675</xdr:rowOff>
        </xdr:from>
        <xdr:to>
          <xdr:col>6</xdr:col>
          <xdr:colOff>600075</xdr:colOff>
          <xdr:row>45</xdr:row>
          <xdr:rowOff>314325</xdr:rowOff>
        </xdr:to>
        <xdr:sp macro="" textlink="">
          <xdr:nvSpPr>
            <xdr:cNvPr id="7286" name="Check Box 118" hidden="1">
              <a:extLst>
                <a:ext uri="{63B3BB69-23CF-44E3-9099-C40C66FF867C}">
                  <a14:compatExt spid="_x0000_s7286"/>
                </a:ext>
                <a:ext uri="{FF2B5EF4-FFF2-40B4-BE49-F238E27FC236}">
                  <a16:creationId xmlns:a16="http://schemas.microsoft.com/office/drawing/2014/main" id="{00000000-0008-0000-0200-00007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46</xdr:row>
          <xdr:rowOff>66675</xdr:rowOff>
        </xdr:from>
        <xdr:to>
          <xdr:col>6</xdr:col>
          <xdr:colOff>600075</xdr:colOff>
          <xdr:row>46</xdr:row>
          <xdr:rowOff>314325</xdr:rowOff>
        </xdr:to>
        <xdr:sp macro="" textlink="">
          <xdr:nvSpPr>
            <xdr:cNvPr id="7287" name="Check Box 119" hidden="1">
              <a:extLst>
                <a:ext uri="{63B3BB69-23CF-44E3-9099-C40C66FF867C}">
                  <a14:compatExt spid="_x0000_s7287"/>
                </a:ext>
                <a:ext uri="{FF2B5EF4-FFF2-40B4-BE49-F238E27FC236}">
                  <a16:creationId xmlns:a16="http://schemas.microsoft.com/office/drawing/2014/main" id="{00000000-0008-0000-0200-00007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51</xdr:row>
          <xdr:rowOff>66675</xdr:rowOff>
        </xdr:from>
        <xdr:to>
          <xdr:col>6</xdr:col>
          <xdr:colOff>600075</xdr:colOff>
          <xdr:row>51</xdr:row>
          <xdr:rowOff>314325</xdr:rowOff>
        </xdr:to>
        <xdr:sp macro="" textlink="">
          <xdr:nvSpPr>
            <xdr:cNvPr id="7288" name="Check Box 120" hidden="1">
              <a:extLst>
                <a:ext uri="{63B3BB69-23CF-44E3-9099-C40C66FF867C}">
                  <a14:compatExt spid="_x0000_s7288"/>
                </a:ext>
                <a:ext uri="{FF2B5EF4-FFF2-40B4-BE49-F238E27FC236}">
                  <a16:creationId xmlns:a16="http://schemas.microsoft.com/office/drawing/2014/main" id="{00000000-0008-0000-0200-00007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58</xdr:row>
          <xdr:rowOff>66675</xdr:rowOff>
        </xdr:from>
        <xdr:to>
          <xdr:col>6</xdr:col>
          <xdr:colOff>600075</xdr:colOff>
          <xdr:row>58</xdr:row>
          <xdr:rowOff>314325</xdr:rowOff>
        </xdr:to>
        <xdr:sp macro="" textlink="">
          <xdr:nvSpPr>
            <xdr:cNvPr id="7289" name="Check Box 121" hidden="1">
              <a:extLst>
                <a:ext uri="{63B3BB69-23CF-44E3-9099-C40C66FF867C}">
                  <a14:compatExt spid="_x0000_s7289"/>
                </a:ext>
                <a:ext uri="{FF2B5EF4-FFF2-40B4-BE49-F238E27FC236}">
                  <a16:creationId xmlns:a16="http://schemas.microsoft.com/office/drawing/2014/main" id="{00000000-0008-0000-0200-00007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59</xdr:row>
          <xdr:rowOff>66675</xdr:rowOff>
        </xdr:from>
        <xdr:to>
          <xdr:col>6</xdr:col>
          <xdr:colOff>600075</xdr:colOff>
          <xdr:row>59</xdr:row>
          <xdr:rowOff>314325</xdr:rowOff>
        </xdr:to>
        <xdr:sp macro="" textlink="">
          <xdr:nvSpPr>
            <xdr:cNvPr id="7290" name="Check Box 122" hidden="1">
              <a:extLst>
                <a:ext uri="{63B3BB69-23CF-44E3-9099-C40C66FF867C}">
                  <a14:compatExt spid="_x0000_s7290"/>
                </a:ext>
                <a:ext uri="{FF2B5EF4-FFF2-40B4-BE49-F238E27FC236}">
                  <a16:creationId xmlns:a16="http://schemas.microsoft.com/office/drawing/2014/main" id="{00000000-0008-0000-0200-00007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60</xdr:row>
          <xdr:rowOff>66675</xdr:rowOff>
        </xdr:from>
        <xdr:to>
          <xdr:col>6</xdr:col>
          <xdr:colOff>600075</xdr:colOff>
          <xdr:row>60</xdr:row>
          <xdr:rowOff>314325</xdr:rowOff>
        </xdr:to>
        <xdr:sp macro="" textlink="">
          <xdr:nvSpPr>
            <xdr:cNvPr id="7291" name="Check Box 123" hidden="1">
              <a:extLst>
                <a:ext uri="{63B3BB69-23CF-44E3-9099-C40C66FF867C}">
                  <a14:compatExt spid="_x0000_s7291"/>
                </a:ext>
                <a:ext uri="{FF2B5EF4-FFF2-40B4-BE49-F238E27FC236}">
                  <a16:creationId xmlns:a16="http://schemas.microsoft.com/office/drawing/2014/main" id="{00000000-0008-0000-0200-00007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61</xdr:row>
          <xdr:rowOff>66675</xdr:rowOff>
        </xdr:from>
        <xdr:to>
          <xdr:col>6</xdr:col>
          <xdr:colOff>600075</xdr:colOff>
          <xdr:row>61</xdr:row>
          <xdr:rowOff>314325</xdr:rowOff>
        </xdr:to>
        <xdr:sp macro="" textlink="">
          <xdr:nvSpPr>
            <xdr:cNvPr id="7292" name="Check Box 124" hidden="1">
              <a:extLst>
                <a:ext uri="{63B3BB69-23CF-44E3-9099-C40C66FF867C}">
                  <a14:compatExt spid="_x0000_s7292"/>
                </a:ext>
                <a:ext uri="{FF2B5EF4-FFF2-40B4-BE49-F238E27FC236}">
                  <a16:creationId xmlns:a16="http://schemas.microsoft.com/office/drawing/2014/main" id="{00000000-0008-0000-0200-00007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62</xdr:row>
          <xdr:rowOff>66675</xdr:rowOff>
        </xdr:from>
        <xdr:to>
          <xdr:col>6</xdr:col>
          <xdr:colOff>600075</xdr:colOff>
          <xdr:row>62</xdr:row>
          <xdr:rowOff>314325</xdr:rowOff>
        </xdr:to>
        <xdr:sp macro="" textlink="">
          <xdr:nvSpPr>
            <xdr:cNvPr id="7293" name="Check Box 125" hidden="1">
              <a:extLst>
                <a:ext uri="{63B3BB69-23CF-44E3-9099-C40C66FF867C}">
                  <a14:compatExt spid="_x0000_s7293"/>
                </a:ext>
                <a:ext uri="{FF2B5EF4-FFF2-40B4-BE49-F238E27FC236}">
                  <a16:creationId xmlns:a16="http://schemas.microsoft.com/office/drawing/2014/main" id="{00000000-0008-0000-0200-00007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63</xdr:row>
          <xdr:rowOff>66675</xdr:rowOff>
        </xdr:from>
        <xdr:to>
          <xdr:col>6</xdr:col>
          <xdr:colOff>600075</xdr:colOff>
          <xdr:row>63</xdr:row>
          <xdr:rowOff>314325</xdr:rowOff>
        </xdr:to>
        <xdr:sp macro="" textlink="">
          <xdr:nvSpPr>
            <xdr:cNvPr id="7294" name="Check Box 126" hidden="1">
              <a:extLst>
                <a:ext uri="{63B3BB69-23CF-44E3-9099-C40C66FF867C}">
                  <a14:compatExt spid="_x0000_s7294"/>
                </a:ext>
                <a:ext uri="{FF2B5EF4-FFF2-40B4-BE49-F238E27FC236}">
                  <a16:creationId xmlns:a16="http://schemas.microsoft.com/office/drawing/2014/main" id="{00000000-0008-0000-0200-00007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64</xdr:row>
          <xdr:rowOff>66675</xdr:rowOff>
        </xdr:from>
        <xdr:to>
          <xdr:col>6</xdr:col>
          <xdr:colOff>600075</xdr:colOff>
          <xdr:row>64</xdr:row>
          <xdr:rowOff>314325</xdr:rowOff>
        </xdr:to>
        <xdr:sp macro="" textlink="">
          <xdr:nvSpPr>
            <xdr:cNvPr id="7295" name="Check Box 127" hidden="1">
              <a:extLst>
                <a:ext uri="{63B3BB69-23CF-44E3-9099-C40C66FF867C}">
                  <a14:compatExt spid="_x0000_s7295"/>
                </a:ext>
                <a:ext uri="{FF2B5EF4-FFF2-40B4-BE49-F238E27FC236}">
                  <a16:creationId xmlns:a16="http://schemas.microsoft.com/office/drawing/2014/main" id="{00000000-0008-0000-0200-00007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65</xdr:row>
          <xdr:rowOff>66675</xdr:rowOff>
        </xdr:from>
        <xdr:to>
          <xdr:col>6</xdr:col>
          <xdr:colOff>600075</xdr:colOff>
          <xdr:row>65</xdr:row>
          <xdr:rowOff>314325</xdr:rowOff>
        </xdr:to>
        <xdr:sp macro="" textlink="">
          <xdr:nvSpPr>
            <xdr:cNvPr id="7296" name="Check Box 128" hidden="1">
              <a:extLst>
                <a:ext uri="{63B3BB69-23CF-44E3-9099-C40C66FF867C}">
                  <a14:compatExt spid="_x0000_s7296"/>
                </a:ext>
                <a:ext uri="{FF2B5EF4-FFF2-40B4-BE49-F238E27FC236}">
                  <a16:creationId xmlns:a16="http://schemas.microsoft.com/office/drawing/2014/main" id="{00000000-0008-0000-0200-00008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66</xdr:row>
          <xdr:rowOff>66675</xdr:rowOff>
        </xdr:from>
        <xdr:to>
          <xdr:col>6</xdr:col>
          <xdr:colOff>600075</xdr:colOff>
          <xdr:row>66</xdr:row>
          <xdr:rowOff>314325</xdr:rowOff>
        </xdr:to>
        <xdr:sp macro="" textlink="">
          <xdr:nvSpPr>
            <xdr:cNvPr id="7297" name="Check Box 129" hidden="1">
              <a:extLst>
                <a:ext uri="{63B3BB69-23CF-44E3-9099-C40C66FF867C}">
                  <a14:compatExt spid="_x0000_s7297"/>
                </a:ext>
                <a:ext uri="{FF2B5EF4-FFF2-40B4-BE49-F238E27FC236}">
                  <a16:creationId xmlns:a16="http://schemas.microsoft.com/office/drawing/2014/main" id="{00000000-0008-0000-0200-00008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67</xdr:row>
          <xdr:rowOff>66675</xdr:rowOff>
        </xdr:from>
        <xdr:to>
          <xdr:col>6</xdr:col>
          <xdr:colOff>600075</xdr:colOff>
          <xdr:row>67</xdr:row>
          <xdr:rowOff>314325</xdr:rowOff>
        </xdr:to>
        <xdr:sp macro="" textlink="">
          <xdr:nvSpPr>
            <xdr:cNvPr id="7298" name="Check Box 130" hidden="1">
              <a:extLst>
                <a:ext uri="{63B3BB69-23CF-44E3-9099-C40C66FF867C}">
                  <a14:compatExt spid="_x0000_s7298"/>
                </a:ext>
                <a:ext uri="{FF2B5EF4-FFF2-40B4-BE49-F238E27FC236}">
                  <a16:creationId xmlns:a16="http://schemas.microsoft.com/office/drawing/2014/main" id="{00000000-0008-0000-0200-00008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68</xdr:row>
          <xdr:rowOff>66675</xdr:rowOff>
        </xdr:from>
        <xdr:to>
          <xdr:col>6</xdr:col>
          <xdr:colOff>600075</xdr:colOff>
          <xdr:row>68</xdr:row>
          <xdr:rowOff>314325</xdr:rowOff>
        </xdr:to>
        <xdr:sp macro="" textlink="">
          <xdr:nvSpPr>
            <xdr:cNvPr id="7299" name="Check Box 131" hidden="1">
              <a:extLst>
                <a:ext uri="{63B3BB69-23CF-44E3-9099-C40C66FF867C}">
                  <a14:compatExt spid="_x0000_s7299"/>
                </a:ext>
                <a:ext uri="{FF2B5EF4-FFF2-40B4-BE49-F238E27FC236}">
                  <a16:creationId xmlns:a16="http://schemas.microsoft.com/office/drawing/2014/main" id="{00000000-0008-0000-0200-00008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69</xdr:row>
          <xdr:rowOff>66675</xdr:rowOff>
        </xdr:from>
        <xdr:to>
          <xdr:col>6</xdr:col>
          <xdr:colOff>600075</xdr:colOff>
          <xdr:row>69</xdr:row>
          <xdr:rowOff>314325</xdr:rowOff>
        </xdr:to>
        <xdr:sp macro="" textlink="">
          <xdr:nvSpPr>
            <xdr:cNvPr id="7300" name="Check Box 132" hidden="1">
              <a:extLst>
                <a:ext uri="{63B3BB69-23CF-44E3-9099-C40C66FF867C}">
                  <a14:compatExt spid="_x0000_s7300"/>
                </a:ext>
                <a:ext uri="{FF2B5EF4-FFF2-40B4-BE49-F238E27FC236}">
                  <a16:creationId xmlns:a16="http://schemas.microsoft.com/office/drawing/2014/main" id="{00000000-0008-0000-0200-00008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28</xdr:row>
          <xdr:rowOff>66675</xdr:rowOff>
        </xdr:from>
        <xdr:to>
          <xdr:col>6</xdr:col>
          <xdr:colOff>600075</xdr:colOff>
          <xdr:row>28</xdr:row>
          <xdr:rowOff>314325</xdr:rowOff>
        </xdr:to>
        <xdr:sp macro="" textlink="">
          <xdr:nvSpPr>
            <xdr:cNvPr id="7302" name="Check Box 134" hidden="1">
              <a:extLst>
                <a:ext uri="{63B3BB69-23CF-44E3-9099-C40C66FF867C}">
                  <a14:compatExt spid="_x0000_s7302"/>
                </a:ext>
                <a:ext uri="{FF2B5EF4-FFF2-40B4-BE49-F238E27FC236}">
                  <a16:creationId xmlns:a16="http://schemas.microsoft.com/office/drawing/2014/main" id="{00000000-0008-0000-0200-00008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142873</xdr:colOff>
      <xdr:row>72</xdr:row>
      <xdr:rowOff>25744</xdr:rowOff>
    </xdr:from>
    <xdr:to>
      <xdr:col>6</xdr:col>
      <xdr:colOff>283174</xdr:colOff>
      <xdr:row>75</xdr:row>
      <xdr:rowOff>152401</xdr:rowOff>
    </xdr:to>
    <xdr:cxnSp macro="">
      <xdr:nvCxnSpPr>
        <xdr:cNvPr id="3" name="コネクタ: カギ線 2">
          <a:extLst>
            <a:ext uri="{FF2B5EF4-FFF2-40B4-BE49-F238E27FC236}">
              <a16:creationId xmlns:a16="http://schemas.microsoft.com/office/drawing/2014/main" id="{280CF594-E030-45D0-A4AF-C684466BF4C3}"/>
            </a:ext>
          </a:extLst>
        </xdr:cNvPr>
        <xdr:cNvCxnSpPr/>
      </xdr:nvCxnSpPr>
      <xdr:spPr>
        <a:xfrm rot="5400000" flipH="1" flipV="1">
          <a:off x="7190473" y="24153212"/>
          <a:ext cx="1027670" cy="140301"/>
        </a:xfrm>
        <a:prstGeom prst="bentConnector3">
          <a:avLst>
            <a:gd name="adj1" fmla="val 2405"/>
          </a:avLst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48</xdr:row>
          <xdr:rowOff>66675</xdr:rowOff>
        </xdr:from>
        <xdr:to>
          <xdr:col>6</xdr:col>
          <xdr:colOff>600075</xdr:colOff>
          <xdr:row>48</xdr:row>
          <xdr:rowOff>314325</xdr:rowOff>
        </xdr:to>
        <xdr:sp macro="" textlink="">
          <xdr:nvSpPr>
            <xdr:cNvPr id="7303" name="Check Box 135" hidden="1">
              <a:extLst>
                <a:ext uri="{63B3BB69-23CF-44E3-9099-C40C66FF867C}">
                  <a14:compatExt spid="_x0000_s7303"/>
                </a:ext>
                <a:ext uri="{FF2B5EF4-FFF2-40B4-BE49-F238E27FC236}">
                  <a16:creationId xmlns:a16="http://schemas.microsoft.com/office/drawing/2014/main" id="{00000000-0008-0000-0200-00008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52</xdr:row>
          <xdr:rowOff>66675</xdr:rowOff>
        </xdr:from>
        <xdr:to>
          <xdr:col>6</xdr:col>
          <xdr:colOff>600075</xdr:colOff>
          <xdr:row>52</xdr:row>
          <xdr:rowOff>314325</xdr:rowOff>
        </xdr:to>
        <xdr:sp macro="" textlink="">
          <xdr:nvSpPr>
            <xdr:cNvPr id="7304" name="Check Box 136" hidden="1">
              <a:extLst>
                <a:ext uri="{63B3BB69-23CF-44E3-9099-C40C66FF867C}">
                  <a14:compatExt spid="_x0000_s7304"/>
                </a:ext>
                <a:ext uri="{FF2B5EF4-FFF2-40B4-BE49-F238E27FC236}">
                  <a16:creationId xmlns:a16="http://schemas.microsoft.com/office/drawing/2014/main" id="{00000000-0008-0000-0200-00008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54</xdr:row>
          <xdr:rowOff>66675</xdr:rowOff>
        </xdr:from>
        <xdr:to>
          <xdr:col>6</xdr:col>
          <xdr:colOff>600075</xdr:colOff>
          <xdr:row>54</xdr:row>
          <xdr:rowOff>314325</xdr:rowOff>
        </xdr:to>
        <xdr:sp macro="" textlink="">
          <xdr:nvSpPr>
            <xdr:cNvPr id="7305" name="Check Box 137" hidden="1">
              <a:extLst>
                <a:ext uri="{63B3BB69-23CF-44E3-9099-C40C66FF867C}">
                  <a14:compatExt spid="_x0000_s7305"/>
                </a:ext>
                <a:ext uri="{FF2B5EF4-FFF2-40B4-BE49-F238E27FC236}">
                  <a16:creationId xmlns:a16="http://schemas.microsoft.com/office/drawing/2014/main" id="{00000000-0008-0000-0200-00008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55</xdr:row>
          <xdr:rowOff>66675</xdr:rowOff>
        </xdr:from>
        <xdr:to>
          <xdr:col>6</xdr:col>
          <xdr:colOff>600075</xdr:colOff>
          <xdr:row>55</xdr:row>
          <xdr:rowOff>314325</xdr:rowOff>
        </xdr:to>
        <xdr:sp macro="" textlink="">
          <xdr:nvSpPr>
            <xdr:cNvPr id="7306" name="Check Box 138" hidden="1">
              <a:extLst>
                <a:ext uri="{63B3BB69-23CF-44E3-9099-C40C66FF867C}">
                  <a14:compatExt spid="_x0000_s7306"/>
                </a:ext>
                <a:ext uri="{FF2B5EF4-FFF2-40B4-BE49-F238E27FC236}">
                  <a16:creationId xmlns:a16="http://schemas.microsoft.com/office/drawing/2014/main" id="{00000000-0008-0000-0200-00008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34</xdr:row>
          <xdr:rowOff>66675</xdr:rowOff>
        </xdr:from>
        <xdr:to>
          <xdr:col>6</xdr:col>
          <xdr:colOff>600075</xdr:colOff>
          <xdr:row>34</xdr:row>
          <xdr:rowOff>314325</xdr:rowOff>
        </xdr:to>
        <xdr:sp macro="" textlink="">
          <xdr:nvSpPr>
            <xdr:cNvPr id="7307" name="Check Box 139" hidden="1">
              <a:extLst>
                <a:ext uri="{63B3BB69-23CF-44E3-9099-C40C66FF867C}">
                  <a14:compatExt spid="_x0000_s7307"/>
                </a:ext>
                <a:ext uri="{FF2B5EF4-FFF2-40B4-BE49-F238E27FC236}">
                  <a16:creationId xmlns:a16="http://schemas.microsoft.com/office/drawing/2014/main" id="{00000000-0008-0000-0200-00008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26</xdr:row>
          <xdr:rowOff>66675</xdr:rowOff>
        </xdr:from>
        <xdr:to>
          <xdr:col>6</xdr:col>
          <xdr:colOff>600075</xdr:colOff>
          <xdr:row>26</xdr:row>
          <xdr:rowOff>314325</xdr:rowOff>
        </xdr:to>
        <xdr:sp macro="" textlink="">
          <xdr:nvSpPr>
            <xdr:cNvPr id="7308" name="Check Box 140" hidden="1">
              <a:extLst>
                <a:ext uri="{63B3BB69-23CF-44E3-9099-C40C66FF867C}">
                  <a14:compatExt spid="_x0000_s7308"/>
                </a:ext>
                <a:ext uri="{FF2B5EF4-FFF2-40B4-BE49-F238E27FC236}">
                  <a16:creationId xmlns:a16="http://schemas.microsoft.com/office/drawing/2014/main" id="{00000000-0008-0000-0200-00008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66675</xdr:rowOff>
        </xdr:from>
        <xdr:to>
          <xdr:col>6</xdr:col>
          <xdr:colOff>600075</xdr:colOff>
          <xdr:row>27</xdr:row>
          <xdr:rowOff>314325</xdr:rowOff>
        </xdr:to>
        <xdr:sp macro="" textlink="">
          <xdr:nvSpPr>
            <xdr:cNvPr id="7309" name="Check Box 141" hidden="1">
              <a:extLst>
                <a:ext uri="{63B3BB69-23CF-44E3-9099-C40C66FF867C}">
                  <a14:compatExt spid="_x0000_s7309"/>
                </a:ext>
                <a:ext uri="{FF2B5EF4-FFF2-40B4-BE49-F238E27FC236}">
                  <a16:creationId xmlns:a16="http://schemas.microsoft.com/office/drawing/2014/main" id="{00000000-0008-0000-0200-00008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21</xdr:row>
          <xdr:rowOff>66675</xdr:rowOff>
        </xdr:from>
        <xdr:to>
          <xdr:col>6</xdr:col>
          <xdr:colOff>600075</xdr:colOff>
          <xdr:row>21</xdr:row>
          <xdr:rowOff>314325</xdr:rowOff>
        </xdr:to>
        <xdr:sp macro="" textlink="">
          <xdr:nvSpPr>
            <xdr:cNvPr id="7311" name="Check Box 143" hidden="1">
              <a:extLst>
                <a:ext uri="{63B3BB69-23CF-44E3-9099-C40C66FF867C}">
                  <a14:compatExt spid="_x0000_s7311"/>
                </a:ext>
                <a:ext uri="{FF2B5EF4-FFF2-40B4-BE49-F238E27FC236}">
                  <a16:creationId xmlns:a16="http://schemas.microsoft.com/office/drawing/2014/main" id="{00000000-0008-0000-0200-00008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43</xdr:row>
          <xdr:rowOff>38100</xdr:rowOff>
        </xdr:from>
        <xdr:to>
          <xdr:col>7</xdr:col>
          <xdr:colOff>66675</xdr:colOff>
          <xdr:row>43</xdr:row>
          <xdr:rowOff>285750</xdr:rowOff>
        </xdr:to>
        <xdr:sp macro="" textlink="">
          <xdr:nvSpPr>
            <xdr:cNvPr id="7312" name="Check Box 144" hidden="1">
              <a:extLst>
                <a:ext uri="{63B3BB69-23CF-44E3-9099-C40C66FF867C}">
                  <a14:compatExt spid="_x0000_s7312"/>
                </a:ext>
                <a:ext uri="{FF2B5EF4-FFF2-40B4-BE49-F238E27FC236}">
                  <a16:creationId xmlns:a16="http://schemas.microsoft.com/office/drawing/2014/main" id="{00000000-0008-0000-0200-00009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2085975</xdr:colOff>
      <xdr:row>29</xdr:row>
      <xdr:rowOff>38100</xdr:rowOff>
    </xdr:from>
    <xdr:to>
      <xdr:col>3</xdr:col>
      <xdr:colOff>2581275</xdr:colOff>
      <xdr:row>29</xdr:row>
      <xdr:rowOff>304799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24F399DD-A85B-4191-A955-09E112CA58AE}"/>
            </a:ext>
          </a:extLst>
        </xdr:cNvPr>
        <xdr:cNvSpPr txBox="1"/>
      </xdr:nvSpPr>
      <xdr:spPr>
        <a:xfrm>
          <a:off x="3552825" y="9172575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3305175</xdr:colOff>
      <xdr:row>32</xdr:row>
      <xdr:rowOff>38100</xdr:rowOff>
    </xdr:from>
    <xdr:to>
      <xdr:col>4</xdr:col>
      <xdr:colOff>333375</xdr:colOff>
      <xdr:row>32</xdr:row>
      <xdr:rowOff>304799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0B72E75-86B5-4025-A0B5-526943F2E03E}"/>
            </a:ext>
          </a:extLst>
        </xdr:cNvPr>
        <xdr:cNvSpPr txBox="1"/>
      </xdr:nvSpPr>
      <xdr:spPr>
        <a:xfrm>
          <a:off x="4772025" y="10144125"/>
          <a:ext cx="8001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3305175</xdr:colOff>
      <xdr:row>33</xdr:row>
      <xdr:rowOff>0</xdr:rowOff>
    </xdr:from>
    <xdr:to>
      <xdr:col>4</xdr:col>
      <xdr:colOff>333375</xdr:colOff>
      <xdr:row>33</xdr:row>
      <xdr:rowOff>304799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C0620BA-CAE6-4C77-BADA-075C68CA53D9}"/>
            </a:ext>
          </a:extLst>
        </xdr:cNvPr>
        <xdr:cNvSpPr txBox="1"/>
      </xdr:nvSpPr>
      <xdr:spPr>
        <a:xfrm>
          <a:off x="4772025" y="10429875"/>
          <a:ext cx="8001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2209800</xdr:colOff>
      <xdr:row>35</xdr:row>
      <xdr:rowOff>57150</xdr:rowOff>
    </xdr:from>
    <xdr:to>
      <xdr:col>3</xdr:col>
      <xdr:colOff>2705100</xdr:colOff>
      <xdr:row>35</xdr:row>
      <xdr:rowOff>323849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DFBB1D3-DFE3-4649-B8DD-CF96C9750004}"/>
            </a:ext>
          </a:extLst>
        </xdr:cNvPr>
        <xdr:cNvSpPr txBox="1"/>
      </xdr:nvSpPr>
      <xdr:spPr>
        <a:xfrm>
          <a:off x="3676650" y="11134725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3028950</xdr:colOff>
      <xdr:row>36</xdr:row>
      <xdr:rowOff>47625</xdr:rowOff>
    </xdr:from>
    <xdr:to>
      <xdr:col>3</xdr:col>
      <xdr:colOff>3524250</xdr:colOff>
      <xdr:row>36</xdr:row>
      <xdr:rowOff>314324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8DB4F0C-BC91-4EF2-B093-AECD923DF26D}"/>
            </a:ext>
          </a:extLst>
        </xdr:cNvPr>
        <xdr:cNvSpPr txBox="1"/>
      </xdr:nvSpPr>
      <xdr:spPr>
        <a:xfrm>
          <a:off x="4495800" y="11449050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2857500</xdr:colOff>
      <xdr:row>38</xdr:row>
      <xdr:rowOff>66675</xdr:rowOff>
    </xdr:from>
    <xdr:to>
      <xdr:col>3</xdr:col>
      <xdr:colOff>3352800</xdr:colOff>
      <xdr:row>39</xdr:row>
      <xdr:rowOff>9524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7FF0524-D2FE-416B-BFD5-F5E93D180645}"/>
            </a:ext>
          </a:extLst>
        </xdr:cNvPr>
        <xdr:cNvSpPr txBox="1"/>
      </xdr:nvSpPr>
      <xdr:spPr>
        <a:xfrm>
          <a:off x="4324350" y="12115800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2857500</xdr:colOff>
      <xdr:row>39</xdr:row>
      <xdr:rowOff>28575</xdr:rowOff>
    </xdr:from>
    <xdr:to>
      <xdr:col>3</xdr:col>
      <xdr:colOff>3352800</xdr:colOff>
      <xdr:row>39</xdr:row>
      <xdr:rowOff>295274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AA2B76D-DB53-42BB-8F02-87228CED5159}"/>
            </a:ext>
          </a:extLst>
        </xdr:cNvPr>
        <xdr:cNvSpPr txBox="1"/>
      </xdr:nvSpPr>
      <xdr:spPr>
        <a:xfrm>
          <a:off x="4324350" y="12401550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2486025</xdr:colOff>
      <xdr:row>50</xdr:row>
      <xdr:rowOff>76200</xdr:rowOff>
    </xdr:from>
    <xdr:to>
      <xdr:col>3</xdr:col>
      <xdr:colOff>2981325</xdr:colOff>
      <xdr:row>51</xdr:row>
      <xdr:rowOff>19049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286253CE-99F5-42C0-9FCB-AAEDD66C08B0}"/>
            </a:ext>
          </a:extLst>
        </xdr:cNvPr>
        <xdr:cNvSpPr txBox="1"/>
      </xdr:nvSpPr>
      <xdr:spPr>
        <a:xfrm>
          <a:off x="3952875" y="16011525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2381250</xdr:colOff>
      <xdr:row>53</xdr:row>
      <xdr:rowOff>47625</xdr:rowOff>
    </xdr:from>
    <xdr:to>
      <xdr:col>3</xdr:col>
      <xdr:colOff>2876550</xdr:colOff>
      <xdr:row>53</xdr:row>
      <xdr:rowOff>314324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4C6760EB-3CD0-4FB9-B69C-76D9FAE0D12E}"/>
            </a:ext>
          </a:extLst>
        </xdr:cNvPr>
        <xdr:cNvSpPr txBox="1"/>
      </xdr:nvSpPr>
      <xdr:spPr>
        <a:xfrm>
          <a:off x="3848100" y="16954500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2867025</xdr:colOff>
      <xdr:row>56</xdr:row>
      <xdr:rowOff>66675</xdr:rowOff>
    </xdr:from>
    <xdr:to>
      <xdr:col>3</xdr:col>
      <xdr:colOff>3362325</xdr:colOff>
      <xdr:row>57</xdr:row>
      <xdr:rowOff>9524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FF90120A-4E3E-4B8C-8988-D2B9860D60A2}"/>
            </a:ext>
          </a:extLst>
        </xdr:cNvPr>
        <xdr:cNvSpPr txBox="1"/>
      </xdr:nvSpPr>
      <xdr:spPr>
        <a:xfrm>
          <a:off x="4333875" y="17945100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3381375</xdr:colOff>
      <xdr:row>57</xdr:row>
      <xdr:rowOff>47625</xdr:rowOff>
    </xdr:from>
    <xdr:to>
      <xdr:col>4</xdr:col>
      <xdr:colOff>409575</xdr:colOff>
      <xdr:row>57</xdr:row>
      <xdr:rowOff>314324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9CFBC48B-119D-4E09-B5BF-F59F9CD33534}"/>
            </a:ext>
          </a:extLst>
        </xdr:cNvPr>
        <xdr:cNvSpPr txBox="1"/>
      </xdr:nvSpPr>
      <xdr:spPr>
        <a:xfrm>
          <a:off x="4848225" y="18249900"/>
          <a:ext cx="8001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3714750</xdr:colOff>
      <xdr:row>70</xdr:row>
      <xdr:rowOff>47625</xdr:rowOff>
    </xdr:from>
    <xdr:to>
      <xdr:col>4</xdr:col>
      <xdr:colOff>742950</xdr:colOff>
      <xdr:row>70</xdr:row>
      <xdr:rowOff>323849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6137A3D5-88E5-4DE1-9CB1-47B80EBF80BC}"/>
            </a:ext>
          </a:extLst>
        </xdr:cNvPr>
        <xdr:cNvSpPr txBox="1"/>
      </xdr:nvSpPr>
      <xdr:spPr>
        <a:xfrm>
          <a:off x="5181600" y="22459950"/>
          <a:ext cx="1104900" cy="276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2695575</xdr:colOff>
      <xdr:row>71</xdr:row>
      <xdr:rowOff>38100</xdr:rowOff>
    </xdr:from>
    <xdr:to>
      <xdr:col>3</xdr:col>
      <xdr:colOff>3190875</xdr:colOff>
      <xdr:row>72</xdr:row>
      <xdr:rowOff>19049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861BC2DB-AD09-4DDB-BBF6-BA57BA83E066}"/>
            </a:ext>
          </a:extLst>
        </xdr:cNvPr>
        <xdr:cNvSpPr txBox="1"/>
      </xdr:nvSpPr>
      <xdr:spPr>
        <a:xfrm>
          <a:off x="4162425" y="22774275"/>
          <a:ext cx="495300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2962275</xdr:colOff>
      <xdr:row>22</xdr:row>
      <xdr:rowOff>47625</xdr:rowOff>
    </xdr:from>
    <xdr:to>
      <xdr:col>3</xdr:col>
      <xdr:colOff>3457575</xdr:colOff>
      <xdr:row>22</xdr:row>
      <xdr:rowOff>314324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B4F77133-7F0B-4D1A-A550-8DCED9187D7A}"/>
            </a:ext>
          </a:extLst>
        </xdr:cNvPr>
        <xdr:cNvSpPr txBox="1"/>
      </xdr:nvSpPr>
      <xdr:spPr>
        <a:xfrm>
          <a:off x="4429125" y="6915150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2466975</xdr:colOff>
      <xdr:row>31</xdr:row>
      <xdr:rowOff>66675</xdr:rowOff>
    </xdr:from>
    <xdr:to>
      <xdr:col>3</xdr:col>
      <xdr:colOff>2962275</xdr:colOff>
      <xdr:row>32</xdr:row>
      <xdr:rowOff>9524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C226BF9D-B029-48DB-89AC-ED7DD6AD8A92}"/>
            </a:ext>
          </a:extLst>
        </xdr:cNvPr>
        <xdr:cNvSpPr txBox="1"/>
      </xdr:nvSpPr>
      <xdr:spPr>
        <a:xfrm>
          <a:off x="3933825" y="9848850"/>
          <a:ext cx="495300" cy="2666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en-US" altLang="ja-JP" sz="1050">
              <a:solidFill>
                <a:srgbClr val="FF0000"/>
              </a:solidFill>
            </a:rPr>
            <a:t>New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200025</xdr:colOff>
      <xdr:row>23</xdr:row>
      <xdr:rowOff>28575</xdr:rowOff>
    </xdr:from>
    <xdr:to>
      <xdr:col>7</xdr:col>
      <xdr:colOff>9525</xdr:colOff>
      <xdr:row>23</xdr:row>
      <xdr:rowOff>314324</xdr:rowOff>
    </xdr:to>
    <xdr:sp macro="" textlink="">
      <xdr:nvSpPr>
        <xdr:cNvPr id="7235" name="テキスト ボックス 7234">
          <a:extLst>
            <a:ext uri="{FF2B5EF4-FFF2-40B4-BE49-F238E27FC236}">
              <a16:creationId xmlns:a16="http://schemas.microsoft.com/office/drawing/2014/main" id="{2EE768BF-4189-4F8A-BC87-418315216E5E}"/>
            </a:ext>
          </a:extLst>
        </xdr:cNvPr>
        <xdr:cNvSpPr txBox="1"/>
      </xdr:nvSpPr>
      <xdr:spPr>
        <a:xfrm>
          <a:off x="7705725" y="7219950"/>
          <a:ext cx="495300" cy="285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endParaRPr kumimoji="1" lang="ja-JP" altLang="en-US" sz="1050">
            <a:solidFill>
              <a:srgbClr val="C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41</xdr:row>
          <xdr:rowOff>57150</xdr:rowOff>
        </xdr:from>
        <xdr:to>
          <xdr:col>7</xdr:col>
          <xdr:colOff>66675</xdr:colOff>
          <xdr:row>41</xdr:row>
          <xdr:rowOff>304800</xdr:rowOff>
        </xdr:to>
        <xdr:sp macro="" textlink="">
          <xdr:nvSpPr>
            <xdr:cNvPr id="7314" name="Check Box 146" hidden="1">
              <a:extLst>
                <a:ext uri="{63B3BB69-23CF-44E3-9099-C40C66FF867C}">
                  <a14:compatExt spid="_x0000_s7314"/>
                </a:ext>
                <a:ext uri="{FF2B5EF4-FFF2-40B4-BE49-F238E27FC236}">
                  <a16:creationId xmlns:a16="http://schemas.microsoft.com/office/drawing/2014/main" id="{00000000-0008-0000-0200-00009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32</xdr:row>
          <xdr:rowOff>66675</xdr:rowOff>
        </xdr:from>
        <xdr:to>
          <xdr:col>6</xdr:col>
          <xdr:colOff>600075</xdr:colOff>
          <xdr:row>32</xdr:row>
          <xdr:rowOff>314325</xdr:rowOff>
        </xdr:to>
        <xdr:sp macro="" textlink="">
          <xdr:nvSpPr>
            <xdr:cNvPr id="7321" name="Check Box 153" hidden="1">
              <a:extLst>
                <a:ext uri="{63B3BB69-23CF-44E3-9099-C40C66FF867C}">
                  <a14:compatExt spid="_x0000_s7321"/>
                </a:ext>
                <a:ext uri="{FF2B5EF4-FFF2-40B4-BE49-F238E27FC236}">
                  <a16:creationId xmlns:a16="http://schemas.microsoft.com/office/drawing/2014/main" id="{00000000-0008-0000-0200-00009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33</xdr:row>
          <xdr:rowOff>66675</xdr:rowOff>
        </xdr:from>
        <xdr:to>
          <xdr:col>6</xdr:col>
          <xdr:colOff>600075</xdr:colOff>
          <xdr:row>33</xdr:row>
          <xdr:rowOff>314325</xdr:rowOff>
        </xdr:to>
        <xdr:sp macro="" textlink="">
          <xdr:nvSpPr>
            <xdr:cNvPr id="7322" name="Check Box 154" hidden="1">
              <a:extLst>
                <a:ext uri="{63B3BB69-23CF-44E3-9099-C40C66FF867C}">
                  <a14:compatExt spid="_x0000_s7322"/>
                </a:ext>
                <a:ext uri="{FF2B5EF4-FFF2-40B4-BE49-F238E27FC236}">
                  <a16:creationId xmlns:a16="http://schemas.microsoft.com/office/drawing/2014/main" id="{00000000-0008-0000-0200-00009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33</xdr:row>
          <xdr:rowOff>66675</xdr:rowOff>
        </xdr:from>
        <xdr:to>
          <xdr:col>6</xdr:col>
          <xdr:colOff>600075</xdr:colOff>
          <xdr:row>33</xdr:row>
          <xdr:rowOff>314325</xdr:rowOff>
        </xdr:to>
        <xdr:sp macro="" textlink="">
          <xdr:nvSpPr>
            <xdr:cNvPr id="7323" name="Check Box 155" hidden="1">
              <a:extLst>
                <a:ext uri="{63B3BB69-23CF-44E3-9099-C40C66FF867C}">
                  <a14:compatExt spid="_x0000_s7323"/>
                </a:ext>
                <a:ext uri="{FF2B5EF4-FFF2-40B4-BE49-F238E27FC236}">
                  <a16:creationId xmlns:a16="http://schemas.microsoft.com/office/drawing/2014/main" id="{00000000-0008-0000-0200-00009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47</xdr:row>
          <xdr:rowOff>57150</xdr:rowOff>
        </xdr:from>
        <xdr:to>
          <xdr:col>7</xdr:col>
          <xdr:colOff>66675</xdr:colOff>
          <xdr:row>47</xdr:row>
          <xdr:rowOff>304800</xdr:rowOff>
        </xdr:to>
        <xdr:sp macro="" textlink="">
          <xdr:nvSpPr>
            <xdr:cNvPr id="7325" name="Check Box 157" hidden="1">
              <a:extLst>
                <a:ext uri="{63B3BB69-23CF-44E3-9099-C40C66FF867C}">
                  <a14:compatExt spid="_x0000_s7325"/>
                </a:ext>
                <a:ext uri="{FF2B5EF4-FFF2-40B4-BE49-F238E27FC236}">
                  <a16:creationId xmlns:a16="http://schemas.microsoft.com/office/drawing/2014/main" id="{00000000-0008-0000-0200-00009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49</xdr:row>
          <xdr:rowOff>57150</xdr:rowOff>
        </xdr:from>
        <xdr:to>
          <xdr:col>7</xdr:col>
          <xdr:colOff>66675</xdr:colOff>
          <xdr:row>49</xdr:row>
          <xdr:rowOff>304800</xdr:rowOff>
        </xdr:to>
        <xdr:sp macro="" textlink="">
          <xdr:nvSpPr>
            <xdr:cNvPr id="7326" name="Check Box 158" hidden="1">
              <a:extLst>
                <a:ext uri="{63B3BB69-23CF-44E3-9099-C40C66FF867C}">
                  <a14:compatExt spid="_x0000_s7326"/>
                </a:ext>
                <a:ext uri="{FF2B5EF4-FFF2-40B4-BE49-F238E27FC236}">
                  <a16:creationId xmlns:a16="http://schemas.microsoft.com/office/drawing/2014/main" id="{00000000-0008-0000-0200-00009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828675</xdr:colOff>
      <xdr:row>74</xdr:row>
      <xdr:rowOff>190498</xdr:rowOff>
    </xdr:from>
    <xdr:to>
      <xdr:col>6</xdr:col>
      <xdr:colOff>123826</xdr:colOff>
      <xdr:row>76</xdr:row>
      <xdr:rowOff>152399</xdr:rowOff>
    </xdr:to>
    <xdr:sp macro="" textlink="">
      <xdr:nvSpPr>
        <xdr:cNvPr id="7238" name="テキスト ボックス 7237">
          <a:extLst>
            <a:ext uri="{FF2B5EF4-FFF2-40B4-BE49-F238E27FC236}">
              <a16:creationId xmlns:a16="http://schemas.microsoft.com/office/drawing/2014/main" id="{92057406-1E6E-4993-9E8B-E4A94294AC07}"/>
            </a:ext>
          </a:extLst>
        </xdr:cNvPr>
        <xdr:cNvSpPr txBox="1"/>
      </xdr:nvSpPr>
      <xdr:spPr>
        <a:xfrm>
          <a:off x="1028700" y="23841073"/>
          <a:ext cx="6600826" cy="571501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solidFill>
                <a:srgbClr val="FF0000"/>
              </a:solidFill>
            </a:rPr>
            <a:t>※</a:t>
          </a:r>
          <a:r>
            <a:rPr kumimoji="1" lang="ja-JP" altLang="en-US" sz="1000">
              <a:solidFill>
                <a:srgbClr val="FF0000"/>
              </a:solidFill>
            </a:rPr>
            <a:t>連携館で</a:t>
          </a:r>
          <a:r>
            <a:rPr kumimoji="1" lang="en-US" altLang="ja-JP" sz="1000">
              <a:solidFill>
                <a:srgbClr val="FF0000"/>
              </a:solidFill>
            </a:rPr>
            <a:t>MARC</a:t>
          </a:r>
          <a:r>
            <a:rPr kumimoji="1" lang="ja-JP" altLang="en-US" sz="1000">
              <a:solidFill>
                <a:srgbClr val="FF0000"/>
              </a:solidFill>
            </a:rPr>
            <a:t>ご不要の場合は「継続購入」欄にチェックを入れてください。</a:t>
          </a:r>
          <a:endParaRPr kumimoji="1" lang="en-US" altLang="ja-JP" sz="1000">
            <a:solidFill>
              <a:srgbClr val="FF0000"/>
            </a:solidFill>
          </a:endParaRPr>
        </a:p>
        <a:p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★のパックは、</a:t>
          </a:r>
          <a:r>
            <a:rPr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2024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度版との差分のみ</a:t>
          </a:r>
          <a:r>
            <a:rPr lang="en-US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MARC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を納品いたします。「内容変更詳細」</a:t>
          </a:r>
          <a:r>
            <a:rPr lang="ja-JP" altLang="en-US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シート</a:t>
          </a:r>
          <a:r>
            <a:rPr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をご確認ください。</a:t>
          </a:r>
          <a:endParaRPr kumimoji="1" lang="ja-JP" altLang="en-US" sz="1000">
            <a:solidFill>
              <a:srgbClr val="FF0000"/>
            </a:solidFill>
          </a:endParaRPr>
        </a:p>
        <a:p>
          <a:endParaRPr kumimoji="1" lang="ja-JP" altLang="en-US" sz="1000">
            <a:solidFill>
              <a:srgbClr val="C00000"/>
            </a:solidFill>
          </a:endParaRPr>
        </a:p>
        <a:p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22</xdr:row>
      <xdr:rowOff>123825</xdr:rowOff>
    </xdr:from>
    <xdr:to>
      <xdr:col>8</xdr:col>
      <xdr:colOff>316149</xdr:colOff>
      <xdr:row>36</xdr:row>
      <xdr:rowOff>47625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5391150"/>
          <a:ext cx="5459649" cy="285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304801</xdr:colOff>
      <xdr:row>20</xdr:row>
      <xdr:rowOff>46092</xdr:rowOff>
    </xdr:from>
    <xdr:to>
      <xdr:col>15</xdr:col>
      <xdr:colOff>209551</xdr:colOff>
      <xdr:row>37</xdr:row>
      <xdr:rowOff>85725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1" y="4856217"/>
          <a:ext cx="3333750" cy="36019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 algn="l">
          <a:defRPr kumimoji="1" sz="800">
            <a:solidFill>
              <a:srgbClr val="C00000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46.xml"/><Relationship Id="rId18" Type="http://schemas.openxmlformats.org/officeDocument/2006/relationships/ctrlProp" Target="../ctrlProps/ctrlProp151.xml"/><Relationship Id="rId26" Type="http://schemas.openxmlformats.org/officeDocument/2006/relationships/ctrlProp" Target="../ctrlProps/ctrlProp159.xml"/><Relationship Id="rId39" Type="http://schemas.openxmlformats.org/officeDocument/2006/relationships/ctrlProp" Target="../ctrlProps/ctrlProp172.xml"/><Relationship Id="rId21" Type="http://schemas.openxmlformats.org/officeDocument/2006/relationships/ctrlProp" Target="../ctrlProps/ctrlProp154.xml"/><Relationship Id="rId34" Type="http://schemas.openxmlformats.org/officeDocument/2006/relationships/ctrlProp" Target="../ctrlProps/ctrlProp167.xml"/><Relationship Id="rId42" Type="http://schemas.openxmlformats.org/officeDocument/2006/relationships/ctrlProp" Target="../ctrlProps/ctrlProp175.xml"/><Relationship Id="rId47" Type="http://schemas.openxmlformats.org/officeDocument/2006/relationships/ctrlProp" Target="../ctrlProps/ctrlProp180.xml"/><Relationship Id="rId50" Type="http://schemas.openxmlformats.org/officeDocument/2006/relationships/ctrlProp" Target="../ctrlProps/ctrlProp183.xml"/><Relationship Id="rId7" Type="http://schemas.openxmlformats.org/officeDocument/2006/relationships/ctrlProp" Target="../ctrlProps/ctrlProp14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49.xml"/><Relationship Id="rId29" Type="http://schemas.openxmlformats.org/officeDocument/2006/relationships/ctrlProp" Target="../ctrlProps/ctrlProp162.xml"/><Relationship Id="rId11" Type="http://schemas.openxmlformats.org/officeDocument/2006/relationships/ctrlProp" Target="../ctrlProps/ctrlProp144.xml"/><Relationship Id="rId24" Type="http://schemas.openxmlformats.org/officeDocument/2006/relationships/ctrlProp" Target="../ctrlProps/ctrlProp157.xml"/><Relationship Id="rId32" Type="http://schemas.openxmlformats.org/officeDocument/2006/relationships/ctrlProp" Target="../ctrlProps/ctrlProp165.xml"/><Relationship Id="rId37" Type="http://schemas.openxmlformats.org/officeDocument/2006/relationships/ctrlProp" Target="../ctrlProps/ctrlProp170.xml"/><Relationship Id="rId40" Type="http://schemas.openxmlformats.org/officeDocument/2006/relationships/ctrlProp" Target="../ctrlProps/ctrlProp173.xml"/><Relationship Id="rId45" Type="http://schemas.openxmlformats.org/officeDocument/2006/relationships/ctrlProp" Target="../ctrlProps/ctrlProp178.xml"/><Relationship Id="rId5" Type="http://schemas.openxmlformats.org/officeDocument/2006/relationships/ctrlProp" Target="../ctrlProps/ctrlProp138.xml"/><Relationship Id="rId15" Type="http://schemas.openxmlformats.org/officeDocument/2006/relationships/ctrlProp" Target="../ctrlProps/ctrlProp148.xml"/><Relationship Id="rId23" Type="http://schemas.openxmlformats.org/officeDocument/2006/relationships/ctrlProp" Target="../ctrlProps/ctrlProp156.xml"/><Relationship Id="rId28" Type="http://schemas.openxmlformats.org/officeDocument/2006/relationships/ctrlProp" Target="../ctrlProps/ctrlProp161.xml"/><Relationship Id="rId36" Type="http://schemas.openxmlformats.org/officeDocument/2006/relationships/ctrlProp" Target="../ctrlProps/ctrlProp169.xml"/><Relationship Id="rId49" Type="http://schemas.openxmlformats.org/officeDocument/2006/relationships/ctrlProp" Target="../ctrlProps/ctrlProp182.xml"/><Relationship Id="rId10" Type="http://schemas.openxmlformats.org/officeDocument/2006/relationships/ctrlProp" Target="../ctrlProps/ctrlProp143.xml"/><Relationship Id="rId19" Type="http://schemas.openxmlformats.org/officeDocument/2006/relationships/ctrlProp" Target="../ctrlProps/ctrlProp152.xml"/><Relationship Id="rId31" Type="http://schemas.openxmlformats.org/officeDocument/2006/relationships/ctrlProp" Target="../ctrlProps/ctrlProp164.xml"/><Relationship Id="rId44" Type="http://schemas.openxmlformats.org/officeDocument/2006/relationships/ctrlProp" Target="../ctrlProps/ctrlProp177.xml"/><Relationship Id="rId4" Type="http://schemas.openxmlformats.org/officeDocument/2006/relationships/ctrlProp" Target="../ctrlProps/ctrlProp137.xml"/><Relationship Id="rId9" Type="http://schemas.openxmlformats.org/officeDocument/2006/relationships/ctrlProp" Target="../ctrlProps/ctrlProp142.xml"/><Relationship Id="rId14" Type="http://schemas.openxmlformats.org/officeDocument/2006/relationships/ctrlProp" Target="../ctrlProps/ctrlProp147.xml"/><Relationship Id="rId22" Type="http://schemas.openxmlformats.org/officeDocument/2006/relationships/ctrlProp" Target="../ctrlProps/ctrlProp155.xml"/><Relationship Id="rId27" Type="http://schemas.openxmlformats.org/officeDocument/2006/relationships/ctrlProp" Target="../ctrlProps/ctrlProp160.xml"/><Relationship Id="rId30" Type="http://schemas.openxmlformats.org/officeDocument/2006/relationships/ctrlProp" Target="../ctrlProps/ctrlProp163.xml"/><Relationship Id="rId35" Type="http://schemas.openxmlformats.org/officeDocument/2006/relationships/ctrlProp" Target="../ctrlProps/ctrlProp168.xml"/><Relationship Id="rId43" Type="http://schemas.openxmlformats.org/officeDocument/2006/relationships/ctrlProp" Target="../ctrlProps/ctrlProp176.xml"/><Relationship Id="rId48" Type="http://schemas.openxmlformats.org/officeDocument/2006/relationships/ctrlProp" Target="../ctrlProps/ctrlProp181.xml"/><Relationship Id="rId8" Type="http://schemas.openxmlformats.org/officeDocument/2006/relationships/ctrlProp" Target="../ctrlProps/ctrlProp141.xml"/><Relationship Id="rId51" Type="http://schemas.openxmlformats.org/officeDocument/2006/relationships/ctrlProp" Target="../ctrlProps/ctrlProp184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45.xml"/><Relationship Id="rId17" Type="http://schemas.openxmlformats.org/officeDocument/2006/relationships/ctrlProp" Target="../ctrlProps/ctrlProp150.xml"/><Relationship Id="rId25" Type="http://schemas.openxmlformats.org/officeDocument/2006/relationships/ctrlProp" Target="../ctrlProps/ctrlProp158.xml"/><Relationship Id="rId33" Type="http://schemas.openxmlformats.org/officeDocument/2006/relationships/ctrlProp" Target="../ctrlProps/ctrlProp166.xml"/><Relationship Id="rId38" Type="http://schemas.openxmlformats.org/officeDocument/2006/relationships/ctrlProp" Target="../ctrlProps/ctrlProp171.xml"/><Relationship Id="rId46" Type="http://schemas.openxmlformats.org/officeDocument/2006/relationships/ctrlProp" Target="../ctrlProps/ctrlProp179.xml"/><Relationship Id="rId20" Type="http://schemas.openxmlformats.org/officeDocument/2006/relationships/ctrlProp" Target="../ctrlProps/ctrlProp153.xml"/><Relationship Id="rId41" Type="http://schemas.openxmlformats.org/officeDocument/2006/relationships/ctrlProp" Target="../ctrlProps/ctrlProp17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2435C-12BC-4EF5-91BF-A5075D80BFCF}">
  <sheetPr>
    <pageSetUpPr fitToPage="1"/>
  </sheetPr>
  <dimension ref="A1:J77"/>
  <sheetViews>
    <sheetView tabSelected="1" zoomScaleNormal="100" workbookViewId="0"/>
  </sheetViews>
  <sheetFormatPr defaultColWidth="10.28515625" defaultRowHeight="24" customHeight="1" x14ac:dyDescent="0.35"/>
  <cols>
    <col min="1" max="1" width="3" style="89" customWidth="1"/>
    <col min="2" max="2" width="19" style="82" customWidth="1"/>
    <col min="3" max="3" width="8.85546875" style="82" hidden="1" customWidth="1"/>
    <col min="4" max="4" width="61.140625" style="83" customWidth="1"/>
    <col min="5" max="5" width="14" style="83" customWidth="1"/>
    <col min="6" max="6" width="15.7109375" style="81" customWidth="1"/>
    <col min="7" max="7" width="9.28515625" style="80" hidden="1" customWidth="1"/>
    <col min="8" max="8" width="10.28515625" style="201"/>
    <col min="9" max="9" width="0" style="81" hidden="1" customWidth="1"/>
    <col min="10" max="10" width="39.42578125" style="81" customWidth="1"/>
    <col min="11" max="16384" width="10.28515625" style="81"/>
  </cols>
  <sheetData>
    <row r="1" spans="1:10" ht="24" customHeight="1" x14ac:dyDescent="0.35">
      <c r="A1" s="78"/>
      <c r="B1" s="214" t="s">
        <v>0</v>
      </c>
      <c r="C1" s="215"/>
      <c r="D1" s="227" t="s">
        <v>1</v>
      </c>
      <c r="E1" s="228"/>
      <c r="F1" s="219" t="str">
        <f>公共図書館価格表!E2</f>
        <v>政令市価格 100,001～200,000人用</v>
      </c>
    </row>
    <row r="2" spans="1:10" ht="11.25" customHeight="1" x14ac:dyDescent="0.35">
      <c r="A2" s="78"/>
      <c r="B2" s="214"/>
      <c r="C2" s="215"/>
      <c r="E2" s="216"/>
      <c r="F2" s="79"/>
    </row>
    <row r="3" spans="1:10" s="3" customFormat="1" ht="10.5" customHeight="1" thickBot="1" x14ac:dyDescent="0.4">
      <c r="A3" s="163"/>
      <c r="B3" s="4"/>
      <c r="C3" s="1"/>
      <c r="D3" s="220" t="s">
        <v>345</v>
      </c>
    </row>
    <row r="4" spans="1:10" s="3" customFormat="1" ht="27" customHeight="1" thickBot="1" x14ac:dyDescent="0.4">
      <c r="A4" s="163"/>
      <c r="B4" s="16" t="s">
        <v>3</v>
      </c>
      <c r="C4" s="1"/>
      <c r="D4" s="29"/>
      <c r="E4" s="30" t="s">
        <v>4</v>
      </c>
      <c r="F4" s="26"/>
    </row>
    <row r="5" spans="1:10" s="3" customFormat="1" ht="21" customHeight="1" thickBot="1" x14ac:dyDescent="0.4">
      <c r="A5" s="163"/>
      <c r="B5" s="16" t="s">
        <v>2</v>
      </c>
      <c r="C5" s="28"/>
      <c r="D5" s="38"/>
      <c r="E5" s="3" t="s">
        <v>346</v>
      </c>
    </row>
    <row r="6" spans="1:10" s="3" customFormat="1" ht="24.75" customHeight="1" thickBot="1" x14ac:dyDescent="0.4">
      <c r="A6" s="163"/>
      <c r="B6" s="16" t="s">
        <v>5</v>
      </c>
      <c r="C6" s="28"/>
      <c r="D6" s="31"/>
      <c r="E6" s="14"/>
    </row>
    <row r="7" spans="1:10" s="3" customFormat="1" ht="12" customHeight="1" x14ac:dyDescent="0.35">
      <c r="A7" s="163"/>
      <c r="B7" s="16"/>
      <c r="C7" s="13"/>
      <c r="D7" s="221"/>
      <c r="E7" s="14"/>
    </row>
    <row r="8" spans="1:10" ht="24.75" customHeight="1" x14ac:dyDescent="0.35">
      <c r="A8" s="78"/>
      <c r="B8" s="222" t="s">
        <v>347</v>
      </c>
      <c r="C8" s="85"/>
      <c r="D8" s="223"/>
      <c r="E8" s="233" t="s">
        <v>348</v>
      </c>
      <c r="F8" s="234"/>
      <c r="G8" s="234"/>
      <c r="H8" s="234"/>
      <c r="I8" s="234"/>
      <c r="J8" s="234"/>
    </row>
    <row r="9" spans="1:10" ht="24.75" customHeight="1" x14ac:dyDescent="0.35">
      <c r="A9" s="78"/>
      <c r="B9" s="222" t="s">
        <v>349</v>
      </c>
      <c r="C9" s="85"/>
      <c r="D9" s="223"/>
      <c r="E9" s="233"/>
      <c r="F9" s="234"/>
      <c r="G9" s="234"/>
      <c r="H9" s="234"/>
      <c r="I9" s="234"/>
      <c r="J9" s="234"/>
    </row>
    <row r="10" spans="1:10" ht="17.25" customHeight="1" x14ac:dyDescent="0.35">
      <c r="A10" s="78"/>
      <c r="B10" s="84"/>
      <c r="C10" s="85"/>
      <c r="D10" s="229"/>
      <c r="E10" s="230"/>
      <c r="F10" s="230"/>
      <c r="G10" s="230"/>
      <c r="H10" s="230"/>
    </row>
    <row r="11" spans="1:10" ht="26.1" customHeight="1" thickBot="1" x14ac:dyDescent="0.2">
      <c r="A11" s="6" t="s">
        <v>6</v>
      </c>
      <c r="B11" s="7" t="s">
        <v>7</v>
      </c>
      <c r="C11" s="7" t="s">
        <v>8</v>
      </c>
      <c r="D11" s="133" t="s">
        <v>9</v>
      </c>
      <c r="E11" s="33" t="s">
        <v>10</v>
      </c>
      <c r="F11" s="8" t="s">
        <v>11</v>
      </c>
      <c r="H11" s="209" t="s">
        <v>12</v>
      </c>
      <c r="I11" s="86" t="s">
        <v>13</v>
      </c>
      <c r="J11" s="133" t="s">
        <v>14</v>
      </c>
    </row>
    <row r="12" spans="1:10" ht="26.1" customHeight="1" x14ac:dyDescent="0.15">
      <c r="A12" s="17">
        <v>1</v>
      </c>
      <c r="B12" s="18" t="s">
        <v>15</v>
      </c>
      <c r="C12" s="18" t="s">
        <v>16</v>
      </c>
      <c r="D12" s="121" t="s">
        <v>17</v>
      </c>
      <c r="E12" s="34"/>
      <c r="F12" s="87">
        <v>1071280</v>
      </c>
      <c r="G12" s="80" t="b">
        <v>0</v>
      </c>
      <c r="H12" s="202"/>
      <c r="I12" s="88" t="s">
        <v>18</v>
      </c>
      <c r="J12" s="192"/>
    </row>
    <row r="13" spans="1:10" ht="26.1" customHeight="1" x14ac:dyDescent="0.15">
      <c r="A13" s="19">
        <v>2</v>
      </c>
      <c r="B13" s="20" t="s">
        <v>19</v>
      </c>
      <c r="C13" s="20" t="s">
        <v>16</v>
      </c>
      <c r="D13" s="122" t="s">
        <v>20</v>
      </c>
      <c r="E13" s="35"/>
      <c r="F13" s="87">
        <v>1062250</v>
      </c>
      <c r="G13" s="80" t="b">
        <v>0</v>
      </c>
      <c r="H13" s="203"/>
      <c r="I13" s="88" t="s">
        <v>18</v>
      </c>
      <c r="J13" s="193"/>
    </row>
    <row r="14" spans="1:10" ht="26.1" customHeight="1" x14ac:dyDescent="0.15">
      <c r="A14" s="19">
        <v>3</v>
      </c>
      <c r="B14" s="20" t="s">
        <v>21</v>
      </c>
      <c r="C14" s="20" t="s">
        <v>16</v>
      </c>
      <c r="D14" s="122" t="s">
        <v>22</v>
      </c>
      <c r="E14" s="35"/>
      <c r="F14" s="87">
        <v>378840</v>
      </c>
      <c r="G14" s="80" t="b">
        <v>0</v>
      </c>
      <c r="H14" s="203"/>
      <c r="I14" s="88" t="s">
        <v>18</v>
      </c>
      <c r="J14" s="193"/>
    </row>
    <row r="15" spans="1:10" ht="26.1" customHeight="1" x14ac:dyDescent="0.15">
      <c r="A15" s="19">
        <v>4</v>
      </c>
      <c r="B15" s="20" t="s">
        <v>23</v>
      </c>
      <c r="C15" s="20" t="s">
        <v>16</v>
      </c>
      <c r="D15" s="122" t="s">
        <v>24</v>
      </c>
      <c r="E15" s="35"/>
      <c r="F15" s="87">
        <v>1037750</v>
      </c>
      <c r="G15" s="80" t="b">
        <v>0</v>
      </c>
      <c r="H15" s="203"/>
      <c r="I15" s="88" t="s">
        <v>18</v>
      </c>
      <c r="J15" s="193"/>
    </row>
    <row r="16" spans="1:10" ht="26.1" customHeight="1" x14ac:dyDescent="0.15">
      <c r="A16" s="19">
        <v>5</v>
      </c>
      <c r="B16" s="20" t="s">
        <v>25</v>
      </c>
      <c r="C16" s="20" t="s">
        <v>16</v>
      </c>
      <c r="D16" s="122" t="s">
        <v>26</v>
      </c>
      <c r="E16" s="35"/>
      <c r="F16" s="87">
        <v>425250</v>
      </c>
      <c r="G16" s="80" t="b">
        <v>0</v>
      </c>
      <c r="H16" s="203"/>
      <c r="I16" s="88" t="s">
        <v>18</v>
      </c>
      <c r="J16" s="193"/>
    </row>
    <row r="17" spans="1:10" ht="26.1" customHeight="1" x14ac:dyDescent="0.15">
      <c r="A17" s="19">
        <v>6</v>
      </c>
      <c r="B17" s="20" t="s">
        <v>27</v>
      </c>
      <c r="C17" s="20" t="s">
        <v>16</v>
      </c>
      <c r="D17" s="122" t="s">
        <v>28</v>
      </c>
      <c r="E17" s="35"/>
      <c r="F17" s="87">
        <v>399700</v>
      </c>
      <c r="G17" s="80" t="b">
        <v>0</v>
      </c>
      <c r="H17" s="203"/>
      <c r="I17" s="88" t="s">
        <v>18</v>
      </c>
      <c r="J17" s="193"/>
    </row>
    <row r="18" spans="1:10" ht="26.1" customHeight="1" x14ac:dyDescent="0.15">
      <c r="A18" s="19">
        <v>7</v>
      </c>
      <c r="B18" s="20" t="s">
        <v>29</v>
      </c>
      <c r="C18" s="20" t="s">
        <v>16</v>
      </c>
      <c r="D18" s="122" t="s">
        <v>30</v>
      </c>
      <c r="E18" s="35"/>
      <c r="F18" s="87">
        <v>675150</v>
      </c>
      <c r="G18" s="80" t="b">
        <v>0</v>
      </c>
      <c r="H18" s="203"/>
      <c r="I18" s="88" t="s">
        <v>18</v>
      </c>
      <c r="J18" s="193"/>
    </row>
    <row r="19" spans="1:10" ht="26.1" customHeight="1" x14ac:dyDescent="0.15">
      <c r="A19" s="19">
        <v>8</v>
      </c>
      <c r="B19" s="20" t="s">
        <v>31</v>
      </c>
      <c r="C19" s="20" t="s">
        <v>16</v>
      </c>
      <c r="D19" s="122" t="s">
        <v>32</v>
      </c>
      <c r="E19" s="35"/>
      <c r="F19" s="87">
        <v>681870</v>
      </c>
      <c r="G19" s="80" t="b">
        <v>0</v>
      </c>
      <c r="H19" s="203"/>
      <c r="I19" s="88" t="s">
        <v>18</v>
      </c>
      <c r="J19" s="193"/>
    </row>
    <row r="20" spans="1:10" ht="26.1" customHeight="1" x14ac:dyDescent="0.15">
      <c r="A20" s="19">
        <v>9</v>
      </c>
      <c r="B20" s="20" t="s">
        <v>33</v>
      </c>
      <c r="C20" s="20" t="s">
        <v>16</v>
      </c>
      <c r="D20" s="122" t="s">
        <v>34</v>
      </c>
      <c r="E20" s="35"/>
      <c r="F20" s="87">
        <v>634900</v>
      </c>
      <c r="G20" s="80" t="b">
        <v>0</v>
      </c>
      <c r="H20" s="203"/>
      <c r="I20" s="88" t="s">
        <v>18</v>
      </c>
      <c r="J20" s="193"/>
    </row>
    <row r="21" spans="1:10" ht="26.1" customHeight="1" x14ac:dyDescent="0.15">
      <c r="A21" s="19">
        <v>10</v>
      </c>
      <c r="B21" s="20" t="s">
        <v>35</v>
      </c>
      <c r="C21" s="20" t="s">
        <v>16</v>
      </c>
      <c r="D21" s="122" t="s">
        <v>36</v>
      </c>
      <c r="E21" s="35"/>
      <c r="F21" s="87">
        <v>716100</v>
      </c>
      <c r="G21" s="80" t="b">
        <v>0</v>
      </c>
      <c r="H21" s="203"/>
      <c r="I21" s="88" t="s">
        <v>18</v>
      </c>
      <c r="J21" s="193"/>
    </row>
    <row r="22" spans="1:10" ht="26.1" customHeight="1" x14ac:dyDescent="0.15">
      <c r="A22" s="19">
        <v>11</v>
      </c>
      <c r="B22" s="20" t="s">
        <v>37</v>
      </c>
      <c r="C22" s="20" t="s">
        <v>16</v>
      </c>
      <c r="D22" s="122" t="s">
        <v>38</v>
      </c>
      <c r="E22" s="35"/>
      <c r="F22" s="87">
        <v>278600</v>
      </c>
      <c r="G22" s="80" t="b">
        <v>0</v>
      </c>
      <c r="H22" s="203"/>
      <c r="I22" s="88" t="s">
        <v>13</v>
      </c>
      <c r="J22" s="193"/>
    </row>
    <row r="23" spans="1:10" ht="26.1" customHeight="1" x14ac:dyDescent="0.15">
      <c r="A23" s="19">
        <v>12</v>
      </c>
      <c r="B23" s="20" t="s">
        <v>39</v>
      </c>
      <c r="C23" s="20" t="s">
        <v>40</v>
      </c>
      <c r="D23" s="200" t="s">
        <v>41</v>
      </c>
      <c r="E23" s="35"/>
      <c r="F23" s="87">
        <v>303744</v>
      </c>
      <c r="G23" s="80" t="b">
        <v>0</v>
      </c>
      <c r="H23" s="204" t="s">
        <v>42</v>
      </c>
      <c r="I23" s="88" t="s">
        <v>18</v>
      </c>
      <c r="J23" s="194" t="s">
        <v>43</v>
      </c>
    </row>
    <row r="24" spans="1:10" ht="26.1" customHeight="1" x14ac:dyDescent="0.15">
      <c r="A24" s="19">
        <v>13</v>
      </c>
      <c r="B24" s="20" t="s">
        <v>44</v>
      </c>
      <c r="C24" s="20" t="s">
        <v>40</v>
      </c>
      <c r="D24" s="122" t="s">
        <v>45</v>
      </c>
      <c r="E24" s="35"/>
      <c r="F24" s="87">
        <v>324128</v>
      </c>
      <c r="G24" s="80" t="b">
        <v>0</v>
      </c>
      <c r="H24" s="203"/>
      <c r="I24" s="88" t="s">
        <v>18</v>
      </c>
      <c r="J24" s="193"/>
    </row>
    <row r="25" spans="1:10" ht="26.1" customHeight="1" x14ac:dyDescent="0.15">
      <c r="A25" s="19">
        <v>14</v>
      </c>
      <c r="B25" s="20" t="s">
        <v>46</v>
      </c>
      <c r="C25" s="20" t="s">
        <v>40</v>
      </c>
      <c r="D25" s="122" t="s">
        <v>47</v>
      </c>
      <c r="E25" s="35"/>
      <c r="F25" s="87">
        <v>361312</v>
      </c>
      <c r="G25" s="80" t="b">
        <v>0</v>
      </c>
      <c r="H25" s="203"/>
      <c r="I25" s="88" t="s">
        <v>18</v>
      </c>
      <c r="J25" s="193"/>
    </row>
    <row r="26" spans="1:10" ht="26.1" customHeight="1" x14ac:dyDescent="0.15">
      <c r="A26" s="19">
        <v>15</v>
      </c>
      <c r="B26" s="20" t="s">
        <v>48</v>
      </c>
      <c r="C26" s="20" t="s">
        <v>40</v>
      </c>
      <c r="D26" s="122" t="s">
        <v>49</v>
      </c>
      <c r="E26" s="35"/>
      <c r="F26" s="87">
        <v>357056</v>
      </c>
      <c r="G26" s="80" t="b">
        <v>0</v>
      </c>
      <c r="H26" s="203"/>
      <c r="I26" s="88" t="s">
        <v>18</v>
      </c>
      <c r="J26" s="193"/>
    </row>
    <row r="27" spans="1:10" ht="26.1" customHeight="1" x14ac:dyDescent="0.15">
      <c r="A27" s="19">
        <v>16</v>
      </c>
      <c r="B27" s="20" t="s">
        <v>50</v>
      </c>
      <c r="C27" s="20" t="s">
        <v>40</v>
      </c>
      <c r="D27" s="122" t="s">
        <v>51</v>
      </c>
      <c r="E27" s="35"/>
      <c r="F27" s="87">
        <v>361536</v>
      </c>
      <c r="G27" s="80" t="b">
        <v>0</v>
      </c>
      <c r="H27" s="203"/>
      <c r="I27" s="88" t="s">
        <v>18</v>
      </c>
      <c r="J27" s="193"/>
    </row>
    <row r="28" spans="1:10" ht="26.1" customHeight="1" x14ac:dyDescent="0.15">
      <c r="A28" s="19">
        <v>17</v>
      </c>
      <c r="B28" s="20" t="s">
        <v>52</v>
      </c>
      <c r="C28" s="20" t="s">
        <v>40</v>
      </c>
      <c r="D28" s="122" t="s">
        <v>316</v>
      </c>
      <c r="E28" s="35"/>
      <c r="F28" s="87">
        <v>416416</v>
      </c>
      <c r="G28" s="80" t="b">
        <v>0</v>
      </c>
      <c r="H28" s="204"/>
      <c r="I28" s="88" t="s">
        <v>18</v>
      </c>
      <c r="J28" s="194" t="s">
        <v>53</v>
      </c>
    </row>
    <row r="29" spans="1:10" ht="26.1" customHeight="1" x14ac:dyDescent="0.15">
      <c r="A29" s="19">
        <v>18</v>
      </c>
      <c r="B29" s="20" t="s">
        <v>54</v>
      </c>
      <c r="C29" s="20" t="s">
        <v>40</v>
      </c>
      <c r="D29" s="122" t="s">
        <v>55</v>
      </c>
      <c r="E29" s="35"/>
      <c r="F29" s="87">
        <v>380464</v>
      </c>
      <c r="G29" s="80" t="b">
        <v>0</v>
      </c>
      <c r="H29" s="203" t="s">
        <v>56</v>
      </c>
      <c r="I29" s="88" t="s">
        <v>13</v>
      </c>
      <c r="J29" s="193"/>
    </row>
    <row r="30" spans="1:10" ht="26.1" customHeight="1" x14ac:dyDescent="0.15">
      <c r="A30" s="19">
        <v>19</v>
      </c>
      <c r="B30" s="20" t="s">
        <v>57</v>
      </c>
      <c r="C30" s="20" t="s">
        <v>40</v>
      </c>
      <c r="D30" s="122" t="s">
        <v>58</v>
      </c>
      <c r="E30" s="35"/>
      <c r="F30" s="87">
        <v>372288</v>
      </c>
      <c r="G30" s="80" t="b">
        <v>0</v>
      </c>
      <c r="H30" s="203"/>
      <c r="I30" s="88" t="s">
        <v>18</v>
      </c>
      <c r="J30" s="193"/>
    </row>
    <row r="31" spans="1:10" ht="26.1" customHeight="1" x14ac:dyDescent="0.15">
      <c r="A31" s="19">
        <v>20</v>
      </c>
      <c r="B31" s="20" t="s">
        <v>352</v>
      </c>
      <c r="C31" s="20" t="s">
        <v>40</v>
      </c>
      <c r="D31" s="122" t="s">
        <v>353</v>
      </c>
      <c r="E31" s="35"/>
      <c r="F31" s="87">
        <v>362096</v>
      </c>
      <c r="G31" s="80" t="b">
        <v>0</v>
      </c>
      <c r="H31" s="203"/>
      <c r="I31" s="88" t="s">
        <v>13</v>
      </c>
      <c r="J31" s="193"/>
    </row>
    <row r="32" spans="1:10" ht="26.1" customHeight="1" x14ac:dyDescent="0.15">
      <c r="A32" s="19">
        <v>21</v>
      </c>
      <c r="B32" s="20" t="s">
        <v>59</v>
      </c>
      <c r="C32" s="20" t="s">
        <v>40</v>
      </c>
      <c r="D32" s="122" t="s">
        <v>60</v>
      </c>
      <c r="E32" s="35"/>
      <c r="F32" s="87">
        <v>211400</v>
      </c>
      <c r="G32" s="80" t="b">
        <v>0</v>
      </c>
      <c r="H32" s="204" t="s">
        <v>42</v>
      </c>
      <c r="I32" s="88" t="s">
        <v>13</v>
      </c>
      <c r="J32" s="193" t="s">
        <v>61</v>
      </c>
    </row>
    <row r="33" spans="1:10" ht="26.1" customHeight="1" x14ac:dyDescent="0.15">
      <c r="A33" s="19">
        <v>22</v>
      </c>
      <c r="B33" s="20" t="s">
        <v>62</v>
      </c>
      <c r="C33" s="20" t="s">
        <v>40</v>
      </c>
      <c r="D33" s="122" t="s">
        <v>63</v>
      </c>
      <c r="E33" s="35"/>
      <c r="F33" s="87">
        <v>252000</v>
      </c>
      <c r="G33" s="80" t="b">
        <v>0</v>
      </c>
      <c r="H33" s="204" t="s">
        <v>42</v>
      </c>
      <c r="I33" s="88" t="s">
        <v>13</v>
      </c>
      <c r="J33" s="193" t="s">
        <v>61</v>
      </c>
    </row>
    <row r="34" spans="1:10" ht="26.1" customHeight="1" x14ac:dyDescent="0.15">
      <c r="A34" s="21">
        <v>23</v>
      </c>
      <c r="B34" s="22" t="s">
        <v>64</v>
      </c>
      <c r="C34" s="22" t="s">
        <v>65</v>
      </c>
      <c r="D34" s="122" t="s">
        <v>66</v>
      </c>
      <c r="E34" s="36"/>
      <c r="F34" s="87">
        <v>440160</v>
      </c>
      <c r="G34" s="80" t="b">
        <v>0</v>
      </c>
      <c r="H34" s="205"/>
      <c r="I34" s="88" t="s">
        <v>13</v>
      </c>
      <c r="J34" s="193"/>
    </row>
    <row r="35" spans="1:10" ht="26.1" customHeight="1" x14ac:dyDescent="0.15">
      <c r="A35" s="21">
        <v>24</v>
      </c>
      <c r="B35" s="22" t="s">
        <v>67</v>
      </c>
      <c r="C35" s="22" t="s">
        <v>65</v>
      </c>
      <c r="D35" s="176" t="s">
        <v>68</v>
      </c>
      <c r="E35" s="36"/>
      <c r="F35" s="87">
        <v>358064</v>
      </c>
      <c r="G35" s="80" t="b">
        <v>0</v>
      </c>
      <c r="H35" s="205"/>
      <c r="I35" s="88" t="s">
        <v>13</v>
      </c>
      <c r="J35" s="195"/>
    </row>
    <row r="36" spans="1:10" ht="26.1" customHeight="1" x14ac:dyDescent="0.15">
      <c r="A36" s="21">
        <v>25</v>
      </c>
      <c r="B36" s="22" t="s">
        <v>69</v>
      </c>
      <c r="C36" s="22" t="s">
        <v>65</v>
      </c>
      <c r="D36" s="176" t="s">
        <v>70</v>
      </c>
      <c r="E36" s="36"/>
      <c r="F36" s="87">
        <v>206976</v>
      </c>
      <c r="G36" s="80" t="b">
        <v>0</v>
      </c>
      <c r="H36" s="205"/>
      <c r="I36" s="88" t="s">
        <v>18</v>
      </c>
      <c r="J36" s="195"/>
    </row>
    <row r="37" spans="1:10" ht="26.1" customHeight="1" x14ac:dyDescent="0.15">
      <c r="A37" s="21">
        <v>26</v>
      </c>
      <c r="B37" s="22" t="s">
        <v>71</v>
      </c>
      <c r="C37" s="22" t="s">
        <v>72</v>
      </c>
      <c r="D37" s="122" t="s">
        <v>73</v>
      </c>
      <c r="E37" s="36"/>
      <c r="F37" s="87">
        <v>240240</v>
      </c>
      <c r="G37" s="80" t="b">
        <v>0</v>
      </c>
      <c r="H37" s="205"/>
      <c r="I37" s="88" t="s">
        <v>13</v>
      </c>
      <c r="J37" s="193"/>
    </row>
    <row r="38" spans="1:10" ht="26.1" customHeight="1" x14ac:dyDescent="0.15">
      <c r="A38" s="39">
        <v>27</v>
      </c>
      <c r="B38" s="40" t="s">
        <v>74</v>
      </c>
      <c r="C38" s="40" t="s">
        <v>72</v>
      </c>
      <c r="D38" s="176" t="s">
        <v>75</v>
      </c>
      <c r="E38" s="41"/>
      <c r="F38" s="87">
        <v>114912</v>
      </c>
      <c r="G38" s="80" t="b">
        <v>0</v>
      </c>
      <c r="H38" s="206"/>
      <c r="I38" s="88" t="s">
        <v>13</v>
      </c>
      <c r="J38" s="195"/>
    </row>
    <row r="39" spans="1:10" ht="26.1" customHeight="1" x14ac:dyDescent="0.15">
      <c r="A39" s="39">
        <v>28</v>
      </c>
      <c r="B39" s="40" t="s">
        <v>76</v>
      </c>
      <c r="C39" s="40" t="s">
        <v>72</v>
      </c>
      <c r="D39" s="176" t="s">
        <v>77</v>
      </c>
      <c r="E39" s="41"/>
      <c r="F39" s="87">
        <v>152695</v>
      </c>
      <c r="G39" s="80" t="b">
        <v>0</v>
      </c>
      <c r="H39" s="206"/>
      <c r="I39" s="88" t="s">
        <v>18</v>
      </c>
      <c r="J39" s="195"/>
    </row>
    <row r="40" spans="1:10" ht="26.1" customHeight="1" x14ac:dyDescent="0.15">
      <c r="A40" s="39">
        <v>29</v>
      </c>
      <c r="B40" s="40" t="s">
        <v>78</v>
      </c>
      <c r="C40" s="40" t="s">
        <v>79</v>
      </c>
      <c r="D40" s="122" t="s">
        <v>80</v>
      </c>
      <c r="E40" s="41"/>
      <c r="F40" s="87">
        <v>513408</v>
      </c>
      <c r="G40" s="80" t="b">
        <v>0</v>
      </c>
      <c r="H40" s="206"/>
      <c r="I40" s="88" t="s">
        <v>18</v>
      </c>
      <c r="J40" s="193"/>
    </row>
    <row r="41" spans="1:10" ht="26.1" customHeight="1" x14ac:dyDescent="0.15">
      <c r="A41" s="39">
        <v>30</v>
      </c>
      <c r="B41" s="40" t="s">
        <v>81</v>
      </c>
      <c r="C41" s="40" t="s">
        <v>79</v>
      </c>
      <c r="D41" s="200" t="s">
        <v>317</v>
      </c>
      <c r="E41" s="41"/>
      <c r="F41" s="87">
        <v>356966</v>
      </c>
      <c r="G41" s="80" t="b">
        <v>0</v>
      </c>
      <c r="H41" s="204" t="s">
        <v>42</v>
      </c>
      <c r="I41" s="88" t="s">
        <v>18</v>
      </c>
      <c r="J41" s="193" t="s">
        <v>83</v>
      </c>
    </row>
    <row r="42" spans="1:10" ht="26.1" customHeight="1" x14ac:dyDescent="0.15">
      <c r="A42" s="39">
        <v>31</v>
      </c>
      <c r="B42" s="40" t="s">
        <v>84</v>
      </c>
      <c r="C42" s="40" t="s">
        <v>79</v>
      </c>
      <c r="D42" s="122" t="s">
        <v>85</v>
      </c>
      <c r="E42" s="41"/>
      <c r="F42" s="87">
        <v>289497</v>
      </c>
      <c r="G42" s="80" t="b">
        <v>0</v>
      </c>
      <c r="H42" s="206"/>
      <c r="I42" s="88" t="s">
        <v>18</v>
      </c>
      <c r="J42" s="193"/>
    </row>
    <row r="43" spans="1:10" ht="26.1" customHeight="1" x14ac:dyDescent="0.15">
      <c r="A43" s="39">
        <v>32</v>
      </c>
      <c r="B43" s="40" t="s">
        <v>86</v>
      </c>
      <c r="C43" s="40" t="s">
        <v>79</v>
      </c>
      <c r="D43" s="122" t="s">
        <v>87</v>
      </c>
      <c r="E43" s="41"/>
      <c r="F43" s="87">
        <v>293540</v>
      </c>
      <c r="G43" s="80" t="b">
        <v>0</v>
      </c>
      <c r="H43" s="206"/>
      <c r="I43" s="88" t="s">
        <v>18</v>
      </c>
      <c r="J43" s="193"/>
    </row>
    <row r="44" spans="1:10" ht="26.1" customHeight="1" x14ac:dyDescent="0.15">
      <c r="A44" s="39">
        <v>33</v>
      </c>
      <c r="B44" s="40" t="s">
        <v>88</v>
      </c>
      <c r="C44" s="40" t="s">
        <v>89</v>
      </c>
      <c r="D44" s="122" t="s">
        <v>90</v>
      </c>
      <c r="E44" s="41"/>
      <c r="F44" s="87">
        <v>448280</v>
      </c>
      <c r="G44" s="80" t="b">
        <v>0</v>
      </c>
      <c r="H44" s="206"/>
      <c r="I44" s="88" t="s">
        <v>18</v>
      </c>
      <c r="J44" s="193"/>
    </row>
    <row r="45" spans="1:10" ht="26.1" customHeight="1" x14ac:dyDescent="0.15">
      <c r="A45" s="39">
        <v>34</v>
      </c>
      <c r="B45" s="40" t="s">
        <v>91</v>
      </c>
      <c r="C45" s="40" t="s">
        <v>89</v>
      </c>
      <c r="D45" s="122" t="s">
        <v>92</v>
      </c>
      <c r="E45" s="41"/>
      <c r="F45" s="87">
        <v>201600</v>
      </c>
      <c r="G45" s="80" t="b">
        <v>0</v>
      </c>
      <c r="H45" s="206"/>
      <c r="I45" s="88" t="s">
        <v>18</v>
      </c>
      <c r="J45" s="193"/>
    </row>
    <row r="46" spans="1:10" ht="26.1" customHeight="1" x14ac:dyDescent="0.15">
      <c r="A46" s="39">
        <v>35</v>
      </c>
      <c r="B46" s="40" t="s">
        <v>93</v>
      </c>
      <c r="C46" s="40" t="s">
        <v>89</v>
      </c>
      <c r="D46" s="122" t="s">
        <v>94</v>
      </c>
      <c r="E46" s="41"/>
      <c r="F46" s="87">
        <v>446768</v>
      </c>
      <c r="G46" s="80" t="b">
        <v>0</v>
      </c>
      <c r="H46" s="206"/>
      <c r="I46" s="88" t="s">
        <v>18</v>
      </c>
      <c r="J46" s="193"/>
    </row>
    <row r="47" spans="1:10" ht="26.1" customHeight="1" x14ac:dyDescent="0.15">
      <c r="A47" s="39">
        <v>36</v>
      </c>
      <c r="B47" s="40" t="s">
        <v>95</v>
      </c>
      <c r="C47" s="40" t="s">
        <v>89</v>
      </c>
      <c r="D47" s="200" t="s">
        <v>96</v>
      </c>
      <c r="E47" s="41"/>
      <c r="F47" s="87">
        <v>224840</v>
      </c>
      <c r="G47" s="80" t="b">
        <v>0</v>
      </c>
      <c r="H47" s="204" t="s">
        <v>42</v>
      </c>
      <c r="I47" s="88" t="s">
        <v>18</v>
      </c>
      <c r="J47" s="193" t="s">
        <v>97</v>
      </c>
    </row>
    <row r="48" spans="1:10" ht="26.1" customHeight="1" x14ac:dyDescent="0.15">
      <c r="A48" s="39">
        <v>37</v>
      </c>
      <c r="B48" s="40" t="s">
        <v>98</v>
      </c>
      <c r="C48" s="40" t="s">
        <v>89</v>
      </c>
      <c r="D48" s="122" t="s">
        <v>99</v>
      </c>
      <c r="E48" s="41"/>
      <c r="F48" s="87">
        <v>520800</v>
      </c>
      <c r="G48" s="80" t="b">
        <v>0</v>
      </c>
      <c r="H48" s="206"/>
      <c r="I48" s="88" t="s">
        <v>13</v>
      </c>
      <c r="J48" s="193"/>
    </row>
    <row r="49" spans="1:10" ht="26.1" customHeight="1" x14ac:dyDescent="0.15">
      <c r="A49" s="39">
        <v>38</v>
      </c>
      <c r="B49" s="40" t="s">
        <v>100</v>
      </c>
      <c r="C49" s="40" t="s">
        <v>89</v>
      </c>
      <c r="D49" s="200" t="s">
        <v>101</v>
      </c>
      <c r="E49" s="41"/>
      <c r="F49" s="87">
        <v>313544</v>
      </c>
      <c r="G49" s="80" t="b">
        <v>0</v>
      </c>
      <c r="H49" s="204" t="s">
        <v>42</v>
      </c>
      <c r="I49" s="88" t="s">
        <v>13</v>
      </c>
      <c r="J49" s="193" t="s">
        <v>102</v>
      </c>
    </row>
    <row r="50" spans="1:10" ht="26.1" customHeight="1" x14ac:dyDescent="0.15">
      <c r="A50" s="39">
        <v>39</v>
      </c>
      <c r="B50" s="40" t="s">
        <v>103</v>
      </c>
      <c r="C50" s="40" t="s">
        <v>89</v>
      </c>
      <c r="D50" s="122" t="s">
        <v>104</v>
      </c>
      <c r="E50" s="41"/>
      <c r="F50" s="87">
        <v>154280</v>
      </c>
      <c r="G50" s="80" t="b">
        <v>0</v>
      </c>
      <c r="H50" s="206"/>
      <c r="I50" s="88" t="s">
        <v>18</v>
      </c>
      <c r="J50" s="193"/>
    </row>
    <row r="51" spans="1:10" ht="26.1" customHeight="1" x14ac:dyDescent="0.15">
      <c r="A51" s="39">
        <v>40</v>
      </c>
      <c r="B51" s="40" t="s">
        <v>105</v>
      </c>
      <c r="C51" s="40" t="s">
        <v>106</v>
      </c>
      <c r="D51" s="122" t="s">
        <v>107</v>
      </c>
      <c r="E51" s="41"/>
      <c r="F51" s="87">
        <v>420000</v>
      </c>
      <c r="G51" s="80" t="b">
        <v>0</v>
      </c>
      <c r="H51" s="206"/>
      <c r="I51" s="88" t="s">
        <v>18</v>
      </c>
      <c r="J51" s="193"/>
    </row>
    <row r="52" spans="1:10" ht="26.1" customHeight="1" x14ac:dyDescent="0.15">
      <c r="A52" s="39">
        <v>41</v>
      </c>
      <c r="B52" s="40" t="s">
        <v>108</v>
      </c>
      <c r="C52" s="40" t="s">
        <v>109</v>
      </c>
      <c r="D52" s="122" t="s">
        <v>110</v>
      </c>
      <c r="E52" s="41"/>
      <c r="F52" s="87">
        <v>420000</v>
      </c>
      <c r="G52" s="80" t="b">
        <v>0</v>
      </c>
      <c r="H52" s="206"/>
      <c r="I52" s="88" t="s">
        <v>13</v>
      </c>
      <c r="J52" s="193"/>
    </row>
    <row r="53" spans="1:10" ht="26.1" customHeight="1" x14ac:dyDescent="0.15">
      <c r="A53" s="39">
        <v>42</v>
      </c>
      <c r="B53" s="40" t="s">
        <v>111</v>
      </c>
      <c r="C53" s="40" t="s">
        <v>109</v>
      </c>
      <c r="D53" s="122" t="s">
        <v>112</v>
      </c>
      <c r="E53" s="41"/>
      <c r="F53" s="87">
        <v>210000</v>
      </c>
      <c r="G53" s="80" t="b">
        <v>0</v>
      </c>
      <c r="H53" s="206"/>
      <c r="I53" s="88" t="s">
        <v>18</v>
      </c>
      <c r="J53" s="193"/>
    </row>
    <row r="54" spans="1:10" ht="26.1" customHeight="1" x14ac:dyDescent="0.15">
      <c r="A54" s="39">
        <v>43</v>
      </c>
      <c r="B54" s="40" t="s">
        <v>113</v>
      </c>
      <c r="C54" s="40" t="s">
        <v>114</v>
      </c>
      <c r="D54" s="122" t="s">
        <v>115</v>
      </c>
      <c r="E54" s="41"/>
      <c r="F54" s="87">
        <v>277200</v>
      </c>
      <c r="G54" s="80" t="b">
        <v>0</v>
      </c>
      <c r="H54" s="206"/>
      <c r="I54" s="88" t="s">
        <v>18</v>
      </c>
      <c r="J54" s="193"/>
    </row>
    <row r="55" spans="1:10" ht="26.1" customHeight="1" x14ac:dyDescent="0.15">
      <c r="A55" s="39">
        <v>44</v>
      </c>
      <c r="B55" s="40" t="s">
        <v>116</v>
      </c>
      <c r="C55" s="40" t="s">
        <v>114</v>
      </c>
      <c r="D55" s="122" t="s">
        <v>117</v>
      </c>
      <c r="E55" s="41"/>
      <c r="F55" s="87">
        <v>626220</v>
      </c>
      <c r="G55" s="80" t="b">
        <v>0</v>
      </c>
      <c r="H55" s="206"/>
      <c r="I55" s="88" t="s">
        <v>13</v>
      </c>
      <c r="J55" s="193"/>
    </row>
    <row r="56" spans="1:10" ht="26.1" customHeight="1" x14ac:dyDescent="0.15">
      <c r="A56" s="39">
        <v>45</v>
      </c>
      <c r="B56" s="40" t="s">
        <v>118</v>
      </c>
      <c r="C56" s="40" t="s">
        <v>114</v>
      </c>
      <c r="D56" s="177" t="s">
        <v>119</v>
      </c>
      <c r="E56" s="41"/>
      <c r="F56" s="87">
        <v>218400</v>
      </c>
      <c r="G56" s="80" t="b">
        <v>0</v>
      </c>
      <c r="H56" s="206"/>
      <c r="I56" s="88" t="s">
        <v>13</v>
      </c>
      <c r="J56" s="196"/>
    </row>
    <row r="57" spans="1:10" ht="26.1" customHeight="1" x14ac:dyDescent="0.15">
      <c r="A57" s="39">
        <v>46</v>
      </c>
      <c r="B57" s="40" t="s">
        <v>120</v>
      </c>
      <c r="C57" s="40" t="s">
        <v>114</v>
      </c>
      <c r="D57" s="177" t="s">
        <v>121</v>
      </c>
      <c r="E57" s="41"/>
      <c r="F57" s="87">
        <v>352800</v>
      </c>
      <c r="G57" s="80" t="b">
        <v>0</v>
      </c>
      <c r="H57" s="206"/>
      <c r="I57" s="88" t="s">
        <v>18</v>
      </c>
      <c r="J57" s="196"/>
    </row>
    <row r="58" spans="1:10" ht="26.1" customHeight="1" x14ac:dyDescent="0.15">
      <c r="A58" s="39">
        <v>47</v>
      </c>
      <c r="B58" s="40" t="s">
        <v>122</v>
      </c>
      <c r="C58" s="40" t="s">
        <v>123</v>
      </c>
      <c r="D58" s="177" t="s">
        <v>124</v>
      </c>
      <c r="E58" s="41"/>
      <c r="F58" s="87">
        <v>395584</v>
      </c>
      <c r="G58" s="80" t="b">
        <v>0</v>
      </c>
      <c r="H58" s="206"/>
      <c r="I58" s="88" t="s">
        <v>18</v>
      </c>
      <c r="J58" s="196"/>
    </row>
    <row r="59" spans="1:10" ht="26.1" customHeight="1" x14ac:dyDescent="0.15">
      <c r="A59" s="39">
        <v>48</v>
      </c>
      <c r="B59" s="40" t="s">
        <v>125</v>
      </c>
      <c r="C59" s="40" t="s">
        <v>126</v>
      </c>
      <c r="D59" s="177" t="s">
        <v>127</v>
      </c>
      <c r="E59" s="41"/>
      <c r="F59" s="87">
        <v>375200</v>
      </c>
      <c r="G59" s="80" t="b">
        <v>0</v>
      </c>
      <c r="H59" s="206"/>
      <c r="I59" s="88" t="s">
        <v>18</v>
      </c>
      <c r="J59" s="196"/>
    </row>
    <row r="60" spans="1:10" ht="26.1" customHeight="1" x14ac:dyDescent="0.15">
      <c r="A60" s="39">
        <v>49</v>
      </c>
      <c r="B60" s="40" t="s">
        <v>128</v>
      </c>
      <c r="C60" s="40" t="s">
        <v>126</v>
      </c>
      <c r="D60" s="177" t="s">
        <v>129</v>
      </c>
      <c r="E60" s="41"/>
      <c r="F60" s="87">
        <v>388640</v>
      </c>
      <c r="G60" s="80" t="b">
        <v>0</v>
      </c>
      <c r="H60" s="206"/>
      <c r="I60" s="88" t="s">
        <v>18</v>
      </c>
      <c r="J60" s="196"/>
    </row>
    <row r="61" spans="1:10" ht="26.1" customHeight="1" x14ac:dyDescent="0.15">
      <c r="A61" s="39">
        <v>50</v>
      </c>
      <c r="B61" s="40" t="s">
        <v>130</v>
      </c>
      <c r="C61" s="40" t="s">
        <v>126</v>
      </c>
      <c r="D61" s="177" t="s">
        <v>131</v>
      </c>
      <c r="E61" s="41"/>
      <c r="F61" s="87">
        <v>547680</v>
      </c>
      <c r="G61" s="80" t="b">
        <v>0</v>
      </c>
      <c r="H61" s="206"/>
      <c r="I61" s="88" t="s">
        <v>18</v>
      </c>
      <c r="J61" s="196"/>
    </row>
    <row r="62" spans="1:10" ht="26.1" customHeight="1" x14ac:dyDescent="0.15">
      <c r="A62" s="39">
        <v>51</v>
      </c>
      <c r="B62" s="40" t="s">
        <v>132</v>
      </c>
      <c r="C62" s="40" t="s">
        <v>126</v>
      </c>
      <c r="D62" s="177" t="s">
        <v>133</v>
      </c>
      <c r="E62" s="41"/>
      <c r="F62" s="87">
        <v>501760</v>
      </c>
      <c r="G62" s="80" t="b">
        <v>0</v>
      </c>
      <c r="H62" s="206"/>
      <c r="I62" s="88" t="s">
        <v>18</v>
      </c>
      <c r="J62" s="196"/>
    </row>
    <row r="63" spans="1:10" ht="26.1" customHeight="1" x14ac:dyDescent="0.15">
      <c r="A63" s="39">
        <v>52</v>
      </c>
      <c r="B63" s="40" t="s">
        <v>134</v>
      </c>
      <c r="C63" s="40" t="s">
        <v>135</v>
      </c>
      <c r="D63" s="177" t="s">
        <v>136</v>
      </c>
      <c r="E63" s="41"/>
      <c r="F63" s="87">
        <v>352800</v>
      </c>
      <c r="G63" s="80" t="b">
        <v>0</v>
      </c>
      <c r="H63" s="206"/>
      <c r="I63" s="88" t="s">
        <v>18</v>
      </c>
      <c r="J63" s="196"/>
    </row>
    <row r="64" spans="1:10" ht="26.1" customHeight="1" x14ac:dyDescent="0.15">
      <c r="A64" s="39">
        <v>53</v>
      </c>
      <c r="B64" s="40" t="s">
        <v>137</v>
      </c>
      <c r="C64" s="40" t="s">
        <v>135</v>
      </c>
      <c r="D64" s="177" t="s">
        <v>138</v>
      </c>
      <c r="E64" s="41"/>
      <c r="F64" s="87">
        <v>515200</v>
      </c>
      <c r="G64" s="80" t="b">
        <v>0</v>
      </c>
      <c r="H64" s="206"/>
      <c r="I64" s="88" t="s">
        <v>18</v>
      </c>
      <c r="J64" s="196"/>
    </row>
    <row r="65" spans="1:10" ht="26.1" customHeight="1" x14ac:dyDescent="0.15">
      <c r="A65" s="39">
        <v>54</v>
      </c>
      <c r="B65" s="40" t="s">
        <v>139</v>
      </c>
      <c r="C65" s="40" t="s">
        <v>135</v>
      </c>
      <c r="D65" s="177" t="s">
        <v>140</v>
      </c>
      <c r="E65" s="41"/>
      <c r="F65" s="87">
        <v>444920</v>
      </c>
      <c r="G65" s="80" t="b">
        <v>0</v>
      </c>
      <c r="H65" s="206"/>
      <c r="I65" s="88" t="s">
        <v>18</v>
      </c>
      <c r="J65" s="196"/>
    </row>
    <row r="66" spans="1:10" ht="26.1" customHeight="1" x14ac:dyDescent="0.15">
      <c r="A66" s="39">
        <v>55</v>
      </c>
      <c r="B66" s="40" t="s">
        <v>141</v>
      </c>
      <c r="C66" s="40" t="s">
        <v>142</v>
      </c>
      <c r="D66" s="177" t="s">
        <v>143</v>
      </c>
      <c r="E66" s="41"/>
      <c r="F66" s="87">
        <v>305760</v>
      </c>
      <c r="G66" s="80" t="b">
        <v>0</v>
      </c>
      <c r="H66" s="206"/>
      <c r="I66" s="88" t="s">
        <v>18</v>
      </c>
      <c r="J66" s="196"/>
    </row>
    <row r="67" spans="1:10" ht="26.1" customHeight="1" x14ac:dyDescent="0.15">
      <c r="A67" s="39">
        <v>56</v>
      </c>
      <c r="B67" s="40" t="s">
        <v>144</v>
      </c>
      <c r="C67" s="40" t="s">
        <v>145</v>
      </c>
      <c r="D67" s="177" t="s">
        <v>146</v>
      </c>
      <c r="E67" s="41"/>
      <c r="F67" s="87">
        <v>417032</v>
      </c>
      <c r="G67" s="80" t="b">
        <v>0</v>
      </c>
      <c r="H67" s="206"/>
      <c r="I67" s="88" t="s">
        <v>18</v>
      </c>
      <c r="J67" s="196"/>
    </row>
    <row r="68" spans="1:10" ht="26.1" customHeight="1" x14ac:dyDescent="0.15">
      <c r="A68" s="39">
        <v>57</v>
      </c>
      <c r="B68" s="40" t="s">
        <v>147</v>
      </c>
      <c r="C68" s="40" t="s">
        <v>145</v>
      </c>
      <c r="D68" s="177" t="s">
        <v>148</v>
      </c>
      <c r="E68" s="41"/>
      <c r="F68" s="87">
        <v>369790</v>
      </c>
      <c r="G68" s="80" t="b">
        <v>0</v>
      </c>
      <c r="H68" s="206"/>
      <c r="I68" s="88" t="s">
        <v>13</v>
      </c>
      <c r="J68" s="197"/>
    </row>
    <row r="69" spans="1:10" ht="26.1" customHeight="1" x14ac:dyDescent="0.15">
      <c r="A69" s="39">
        <v>58</v>
      </c>
      <c r="B69" s="40" t="s">
        <v>149</v>
      </c>
      <c r="C69" s="40" t="s">
        <v>145</v>
      </c>
      <c r="D69" s="177" t="s">
        <v>150</v>
      </c>
      <c r="E69" s="41"/>
      <c r="F69" s="183">
        <v>558096</v>
      </c>
      <c r="G69" s="184" t="b">
        <v>0</v>
      </c>
      <c r="H69" s="205"/>
      <c r="I69" s="185" t="s">
        <v>13</v>
      </c>
      <c r="J69" s="197"/>
    </row>
    <row r="70" spans="1:10" ht="26.1" customHeight="1" x14ac:dyDescent="0.15">
      <c r="A70" s="39">
        <v>59</v>
      </c>
      <c r="B70" s="40" t="s">
        <v>151</v>
      </c>
      <c r="C70" s="40" t="s">
        <v>152</v>
      </c>
      <c r="D70" s="177" t="s">
        <v>153</v>
      </c>
      <c r="E70" s="41"/>
      <c r="F70" s="87">
        <v>374976</v>
      </c>
      <c r="G70" s="80" t="b">
        <v>0</v>
      </c>
      <c r="H70" s="207"/>
      <c r="I70" s="182" t="s">
        <v>18</v>
      </c>
      <c r="J70" s="198"/>
    </row>
    <row r="71" spans="1:10" ht="26.1" customHeight="1" x14ac:dyDescent="0.15">
      <c r="A71" s="23">
        <v>60</v>
      </c>
      <c r="B71" s="24" t="s">
        <v>154</v>
      </c>
      <c r="C71" s="24" t="s">
        <v>152</v>
      </c>
      <c r="D71" s="178" t="s">
        <v>155</v>
      </c>
      <c r="E71" s="123"/>
      <c r="F71" s="124">
        <v>607824</v>
      </c>
      <c r="G71" s="125" t="b">
        <v>0</v>
      </c>
      <c r="H71" s="208"/>
      <c r="I71" s="88" t="s">
        <v>18</v>
      </c>
      <c r="J71" s="199"/>
    </row>
    <row r="72" spans="1:10" ht="22.5" customHeight="1" x14ac:dyDescent="0.15">
      <c r="B72" s="42"/>
      <c r="C72" s="5"/>
      <c r="D72" s="190" t="s">
        <v>156</v>
      </c>
      <c r="E72" s="37"/>
    </row>
    <row r="73" spans="1:10" ht="24" customHeight="1" x14ac:dyDescent="0.35">
      <c r="D73" s="90" t="s">
        <v>157</v>
      </c>
      <c r="E73" s="91">
        <f>COUNTIF(G10:G71,TRUE)</f>
        <v>0</v>
      </c>
      <c r="F73" s="92">
        <f>SUMIF(G12:G71,TRUE,F12:F71)</f>
        <v>0</v>
      </c>
    </row>
    <row r="74" spans="1:10" ht="10.5" customHeight="1" x14ac:dyDescent="0.35">
      <c r="F74" s="91"/>
    </row>
    <row r="75" spans="1:10" ht="24" customHeight="1" x14ac:dyDescent="0.35">
      <c r="A75" s="231" t="s">
        <v>158</v>
      </c>
      <c r="B75" s="232"/>
      <c r="C75" s="232"/>
      <c r="D75" s="232"/>
      <c r="E75" s="232"/>
      <c r="F75" s="232"/>
      <c r="G75" s="93"/>
    </row>
    <row r="76" spans="1:10" s="3" customFormat="1" ht="22.5" customHeight="1" x14ac:dyDescent="0.35">
      <c r="A76" s="163"/>
      <c r="B76" s="25" t="s">
        <v>312</v>
      </c>
      <c r="C76" s="15"/>
      <c r="E76" s="15"/>
      <c r="F76" s="15"/>
    </row>
    <row r="77" spans="1:10" ht="24" customHeight="1" x14ac:dyDescent="0.35">
      <c r="A77" s="225" t="s">
        <v>344</v>
      </c>
      <c r="B77" s="226"/>
      <c r="C77" s="226"/>
      <c r="D77" s="226"/>
      <c r="E77" s="226"/>
      <c r="F77" s="226"/>
      <c r="G77" s="93"/>
    </row>
  </sheetData>
  <sheetProtection algorithmName="SHA-512" hashValue="3dIfuSPtGcl4QoOZWE2ROExc0KCFFCjPBW9cLRZw6U7BvOxiIh49/9s1Rnox2VrF3Xw+IkmVrcekVjOIFQqgFA==" saltValue="jEl7vmFBWCQaAvcI/MrkQg==" spinCount="100000" sheet="1" objects="1" scenarios="1"/>
  <mergeCells count="5">
    <mergeCell ref="A77:F77"/>
    <mergeCell ref="D1:E1"/>
    <mergeCell ref="D10:H10"/>
    <mergeCell ref="A75:F75"/>
    <mergeCell ref="E8:J9"/>
  </mergeCells>
  <phoneticPr fontId="10"/>
  <pageMargins left="0.70866141732283472" right="0.70866141732283472" top="0.55118110236220474" bottom="0.35433070866141736" header="0" footer="0"/>
  <pageSetup paperSize="9" scale="5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11</xdr:row>
                    <xdr:rowOff>0</xdr:rowOff>
                  </from>
                  <to>
                    <xdr:col>5</xdr:col>
                    <xdr:colOff>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12</xdr:row>
                    <xdr:rowOff>0</xdr:rowOff>
                  </from>
                  <to>
                    <xdr:col>5</xdr:col>
                    <xdr:colOff>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13</xdr:row>
                    <xdr:rowOff>0</xdr:rowOff>
                  </from>
                  <to>
                    <xdr:col>5</xdr:col>
                    <xdr:colOff>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14</xdr:row>
                    <xdr:rowOff>0</xdr:rowOff>
                  </from>
                  <to>
                    <xdr:col>5</xdr:col>
                    <xdr:colOff>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15</xdr:row>
                    <xdr:rowOff>0</xdr:rowOff>
                  </from>
                  <to>
                    <xdr:col>5</xdr:col>
                    <xdr:colOff>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16</xdr:row>
                    <xdr:rowOff>19050</xdr:rowOff>
                  </from>
                  <to>
                    <xdr:col>5</xdr:col>
                    <xdr:colOff>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17</xdr:row>
                    <xdr:rowOff>19050</xdr:rowOff>
                  </from>
                  <to>
                    <xdr:col>5</xdr:col>
                    <xdr:colOff>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18</xdr:row>
                    <xdr:rowOff>19050</xdr:rowOff>
                  </from>
                  <to>
                    <xdr:col>5</xdr:col>
                    <xdr:colOff>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19</xdr:row>
                    <xdr:rowOff>19050</xdr:rowOff>
                  </from>
                  <to>
                    <xdr:col>5</xdr:col>
                    <xdr:colOff>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20</xdr:row>
                    <xdr:rowOff>19050</xdr:rowOff>
                  </from>
                  <to>
                    <xdr:col>5</xdr:col>
                    <xdr:colOff>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21</xdr:row>
                    <xdr:rowOff>19050</xdr:rowOff>
                  </from>
                  <to>
                    <xdr:col>5</xdr:col>
                    <xdr:colOff>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22</xdr:row>
                    <xdr:rowOff>19050</xdr:rowOff>
                  </from>
                  <to>
                    <xdr:col>5</xdr:col>
                    <xdr:colOff>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23</xdr:row>
                    <xdr:rowOff>19050</xdr:rowOff>
                  </from>
                  <to>
                    <xdr:col>5</xdr:col>
                    <xdr:colOff>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24</xdr:row>
                    <xdr:rowOff>19050</xdr:rowOff>
                  </from>
                  <to>
                    <xdr:col>5</xdr:col>
                    <xdr:colOff>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Check Box 1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27</xdr:row>
                    <xdr:rowOff>19050</xdr:rowOff>
                  </from>
                  <to>
                    <xdr:col>5</xdr:col>
                    <xdr:colOff>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Check Box 1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28</xdr:row>
                    <xdr:rowOff>19050</xdr:rowOff>
                  </from>
                  <to>
                    <xdr:col>5</xdr:col>
                    <xdr:colOff>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20" name="Check Box 1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29</xdr:row>
                    <xdr:rowOff>19050</xdr:rowOff>
                  </from>
                  <to>
                    <xdr:col>5</xdr:col>
                    <xdr:colOff>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1" name="Check Box 1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30</xdr:row>
                    <xdr:rowOff>19050</xdr:rowOff>
                  </from>
                  <to>
                    <xdr:col>5</xdr:col>
                    <xdr:colOff>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2" name="Check Box 1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31</xdr:row>
                    <xdr:rowOff>19050</xdr:rowOff>
                  </from>
                  <to>
                    <xdr:col>5</xdr:col>
                    <xdr:colOff>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3" name="Check Box 2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32</xdr:row>
                    <xdr:rowOff>19050</xdr:rowOff>
                  </from>
                  <to>
                    <xdr:col>5</xdr:col>
                    <xdr:colOff>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4" name="Check Box 2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33</xdr:row>
                    <xdr:rowOff>19050</xdr:rowOff>
                  </from>
                  <to>
                    <xdr:col>5</xdr:col>
                    <xdr:colOff>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5" name="Check Box 2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37</xdr:row>
                    <xdr:rowOff>19050</xdr:rowOff>
                  </from>
                  <to>
                    <xdr:col>5</xdr:col>
                    <xdr:colOff>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6" name="Check Box 2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34</xdr:row>
                    <xdr:rowOff>19050</xdr:rowOff>
                  </from>
                  <to>
                    <xdr:col>5</xdr:col>
                    <xdr:colOff>0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7" name="Check Box 2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35</xdr:row>
                    <xdr:rowOff>0</xdr:rowOff>
                  </from>
                  <to>
                    <xdr:col>5</xdr:col>
                    <xdr:colOff>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8" name="Check Box 2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36</xdr:row>
                    <xdr:rowOff>19050</xdr:rowOff>
                  </from>
                  <to>
                    <xdr:col>5</xdr:col>
                    <xdr:colOff>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29" name="Check Box 2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41</xdr:row>
                    <xdr:rowOff>19050</xdr:rowOff>
                  </from>
                  <to>
                    <xdr:col>5</xdr:col>
                    <xdr:colOff>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30" name="Check Box 2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42</xdr:row>
                    <xdr:rowOff>19050</xdr:rowOff>
                  </from>
                  <to>
                    <xdr:col>5</xdr:col>
                    <xdr:colOff>0</xdr:colOff>
                    <xdr:row>43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31" name="Check Box 2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38</xdr:row>
                    <xdr:rowOff>19050</xdr:rowOff>
                  </from>
                  <to>
                    <xdr:col>5</xdr:col>
                    <xdr:colOff>0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32" name="Check Box 3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39</xdr:row>
                    <xdr:rowOff>19050</xdr:rowOff>
                  </from>
                  <to>
                    <xdr:col>5</xdr:col>
                    <xdr:colOff>0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33" name="Check Box 3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40</xdr:row>
                    <xdr:rowOff>19050</xdr:rowOff>
                  </from>
                  <to>
                    <xdr:col>5</xdr:col>
                    <xdr:colOff>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34" name="Check Box 3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43</xdr:row>
                    <xdr:rowOff>19050</xdr:rowOff>
                  </from>
                  <to>
                    <xdr:col>5</xdr:col>
                    <xdr:colOff>0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35" name="Check Box 3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44</xdr:row>
                    <xdr:rowOff>19050</xdr:rowOff>
                  </from>
                  <to>
                    <xdr:col>5</xdr:col>
                    <xdr:colOff>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36" name="Check Box 3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46</xdr:row>
                    <xdr:rowOff>19050</xdr:rowOff>
                  </from>
                  <to>
                    <xdr:col>5</xdr:col>
                    <xdr:colOff>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37" name="Check Box 3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47</xdr:row>
                    <xdr:rowOff>19050</xdr:rowOff>
                  </from>
                  <to>
                    <xdr:col>5</xdr:col>
                    <xdr:colOff>0</xdr:colOff>
                    <xdr:row>48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38" name="Check Box 3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48</xdr:row>
                    <xdr:rowOff>19050</xdr:rowOff>
                  </from>
                  <to>
                    <xdr:col>5</xdr:col>
                    <xdr:colOff>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39" name="Check Box 3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49</xdr:row>
                    <xdr:rowOff>19050</xdr:rowOff>
                  </from>
                  <to>
                    <xdr:col>5</xdr:col>
                    <xdr:colOff>0</xdr:colOff>
                    <xdr:row>50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40" name="Check Box 3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50</xdr:row>
                    <xdr:rowOff>19050</xdr:rowOff>
                  </from>
                  <to>
                    <xdr:col>5</xdr:col>
                    <xdr:colOff>0</xdr:colOff>
                    <xdr:row>51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41" name="Check Box 3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51</xdr:row>
                    <xdr:rowOff>19050</xdr:rowOff>
                  </from>
                  <to>
                    <xdr:col>5</xdr:col>
                    <xdr:colOff>0</xdr:colOff>
                    <xdr:row>52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r:id="rId42" name="Check Box 4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52</xdr:row>
                    <xdr:rowOff>19050</xdr:rowOff>
                  </from>
                  <to>
                    <xdr:col>5</xdr:col>
                    <xdr:colOff>0</xdr:colOff>
                    <xdr:row>53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43" name="Check Box 41">
              <controlPr defaultSize="0" autoFill="0" autoLine="0" autoPict="0">
                <anchor moveWithCells="1">
                  <from>
                    <xdr:col>7</xdr:col>
                    <xdr:colOff>200025</xdr:colOff>
                    <xdr:row>12</xdr:row>
                    <xdr:rowOff>57150</xdr:rowOff>
                  </from>
                  <to>
                    <xdr:col>9</xdr:col>
                    <xdr:colOff>66675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44" name="Check Box 42">
              <controlPr defaultSize="0" autoFill="0" autoLine="0" autoPict="0">
                <anchor moveWithCells="1">
                  <from>
                    <xdr:col>7</xdr:col>
                    <xdr:colOff>200025</xdr:colOff>
                    <xdr:row>11</xdr:row>
                    <xdr:rowOff>57150</xdr:rowOff>
                  </from>
                  <to>
                    <xdr:col>9</xdr:col>
                    <xdr:colOff>66675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45" name="Check Box 43">
              <controlPr defaultSize="0" autoFill="0" autoLine="0" autoPict="0">
                <anchor moveWithCells="1">
                  <from>
                    <xdr:col>7</xdr:col>
                    <xdr:colOff>200025</xdr:colOff>
                    <xdr:row>13</xdr:row>
                    <xdr:rowOff>57150</xdr:rowOff>
                  </from>
                  <to>
                    <xdr:col>9</xdr:col>
                    <xdr:colOff>66675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46" name="Check Box 44">
              <controlPr defaultSize="0" autoFill="0" autoLine="0" autoPict="0">
                <anchor moveWithCells="1">
                  <from>
                    <xdr:col>7</xdr:col>
                    <xdr:colOff>200025</xdr:colOff>
                    <xdr:row>14</xdr:row>
                    <xdr:rowOff>57150</xdr:rowOff>
                  </from>
                  <to>
                    <xdr:col>9</xdr:col>
                    <xdr:colOff>66675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47" name="Check Box 45">
              <controlPr defaultSize="0" autoFill="0" autoLine="0" autoPict="0">
                <anchor moveWithCells="1">
                  <from>
                    <xdr:col>7</xdr:col>
                    <xdr:colOff>200025</xdr:colOff>
                    <xdr:row>15</xdr:row>
                    <xdr:rowOff>57150</xdr:rowOff>
                  </from>
                  <to>
                    <xdr:col>9</xdr:col>
                    <xdr:colOff>66675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48" name="Check Box 46">
              <controlPr defaultSize="0" autoFill="0" autoLine="0" autoPict="0">
                <anchor moveWithCells="1">
                  <from>
                    <xdr:col>7</xdr:col>
                    <xdr:colOff>200025</xdr:colOff>
                    <xdr:row>16</xdr:row>
                    <xdr:rowOff>57150</xdr:rowOff>
                  </from>
                  <to>
                    <xdr:col>9</xdr:col>
                    <xdr:colOff>66675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49" name="Check Box 47">
              <controlPr defaultSize="0" autoFill="0" autoLine="0" autoPict="0">
                <anchor moveWithCells="1">
                  <from>
                    <xdr:col>7</xdr:col>
                    <xdr:colOff>200025</xdr:colOff>
                    <xdr:row>17</xdr:row>
                    <xdr:rowOff>47625</xdr:rowOff>
                  </from>
                  <to>
                    <xdr:col>9</xdr:col>
                    <xdr:colOff>66675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50" name="Check Box 48">
              <controlPr defaultSize="0" autoFill="0" autoLine="0" autoPict="0">
                <anchor moveWithCells="1">
                  <from>
                    <xdr:col>7</xdr:col>
                    <xdr:colOff>200025</xdr:colOff>
                    <xdr:row>22</xdr:row>
                    <xdr:rowOff>57150</xdr:rowOff>
                  </from>
                  <to>
                    <xdr:col>9</xdr:col>
                    <xdr:colOff>66675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51" name="Check Box 49">
              <controlPr defaultSize="0" autoFill="0" autoLine="0" autoPict="0">
                <anchor moveWithCells="1">
                  <from>
                    <xdr:col>7</xdr:col>
                    <xdr:colOff>200025</xdr:colOff>
                    <xdr:row>23</xdr:row>
                    <xdr:rowOff>57150</xdr:rowOff>
                  </from>
                  <to>
                    <xdr:col>9</xdr:col>
                    <xdr:colOff>66675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52" name="Check Box 50">
              <controlPr defaultSize="0" autoFill="0" autoLine="0" autoPict="0">
                <anchor moveWithCells="1">
                  <from>
                    <xdr:col>7</xdr:col>
                    <xdr:colOff>200025</xdr:colOff>
                    <xdr:row>24</xdr:row>
                    <xdr:rowOff>57150</xdr:rowOff>
                  </from>
                  <to>
                    <xdr:col>9</xdr:col>
                    <xdr:colOff>66675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53" name="Check Box 51">
              <controlPr defaultSize="0" autoFill="0" autoLine="0" autoPict="0">
                <anchor moveWithCells="1">
                  <from>
                    <xdr:col>7</xdr:col>
                    <xdr:colOff>200025</xdr:colOff>
                    <xdr:row>29</xdr:row>
                    <xdr:rowOff>57150</xdr:rowOff>
                  </from>
                  <to>
                    <xdr:col>9</xdr:col>
                    <xdr:colOff>66675</xdr:colOff>
                    <xdr:row>29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54" name="Check Box 52">
              <controlPr defaultSize="0" autoFill="0" autoLine="0" autoPict="0">
                <anchor moveWithCells="1">
                  <from>
                    <xdr:col>7</xdr:col>
                    <xdr:colOff>200025</xdr:colOff>
                    <xdr:row>36</xdr:row>
                    <xdr:rowOff>38100</xdr:rowOff>
                  </from>
                  <to>
                    <xdr:col>9</xdr:col>
                    <xdr:colOff>66675</xdr:colOff>
                    <xdr:row>36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55" name="Check Box 54">
              <controlPr defaultSize="0" autoFill="0" autoLine="0" autoPict="0">
                <anchor moveWithCells="1">
                  <from>
                    <xdr:col>7</xdr:col>
                    <xdr:colOff>200025</xdr:colOff>
                    <xdr:row>39</xdr:row>
                    <xdr:rowOff>57150</xdr:rowOff>
                  </from>
                  <to>
                    <xdr:col>9</xdr:col>
                    <xdr:colOff>66675</xdr:colOff>
                    <xdr:row>39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56" name="Check Box 57">
              <controlPr defaultSize="0" autoFill="0" autoLine="0" autoPict="0">
                <anchor moveWithCells="1">
                  <from>
                    <xdr:col>7</xdr:col>
                    <xdr:colOff>200025</xdr:colOff>
                    <xdr:row>43</xdr:row>
                    <xdr:rowOff>57150</xdr:rowOff>
                  </from>
                  <to>
                    <xdr:col>9</xdr:col>
                    <xdr:colOff>66675</xdr:colOff>
                    <xdr:row>43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57" name="Check Box 58">
              <controlPr defaultSize="0" autoFill="0" autoLine="0" autoPict="0">
                <anchor moveWithCells="1">
                  <from>
                    <xdr:col>7</xdr:col>
                    <xdr:colOff>200025</xdr:colOff>
                    <xdr:row>44</xdr:row>
                    <xdr:rowOff>57150</xdr:rowOff>
                  </from>
                  <to>
                    <xdr:col>9</xdr:col>
                    <xdr:colOff>66675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58" name="Check Box 6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45</xdr:row>
                    <xdr:rowOff>19050</xdr:rowOff>
                  </from>
                  <to>
                    <xdr:col>5</xdr:col>
                    <xdr:colOff>0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59" name="Check Box 6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53</xdr:row>
                    <xdr:rowOff>19050</xdr:rowOff>
                  </from>
                  <to>
                    <xdr:col>5</xdr:col>
                    <xdr:colOff>0</xdr:colOff>
                    <xdr:row>54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60" name="Check Box 6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25</xdr:row>
                    <xdr:rowOff>19050</xdr:rowOff>
                  </from>
                  <to>
                    <xdr:col>5</xdr:col>
                    <xdr:colOff>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61" name="Check Box 6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26</xdr:row>
                    <xdr:rowOff>19050</xdr:rowOff>
                  </from>
                  <to>
                    <xdr:col>5</xdr:col>
                    <xdr:colOff>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62" name="Check Box 6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54</xdr:row>
                    <xdr:rowOff>19050</xdr:rowOff>
                  </from>
                  <to>
                    <xdr:col>5</xdr:col>
                    <xdr:colOff>0</xdr:colOff>
                    <xdr:row>55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63" name="Check Box 6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55</xdr:row>
                    <xdr:rowOff>19050</xdr:rowOff>
                  </from>
                  <to>
                    <xdr:col>5</xdr:col>
                    <xdr:colOff>0</xdr:colOff>
                    <xdr:row>56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64" name="Check Box 69">
              <controlPr defaultSize="0" autoFill="0" autoLine="0" autoPict="0">
                <anchor moveWithCells="1">
                  <from>
                    <xdr:col>7</xdr:col>
                    <xdr:colOff>200025</xdr:colOff>
                    <xdr:row>18</xdr:row>
                    <xdr:rowOff>47625</xdr:rowOff>
                  </from>
                  <to>
                    <xdr:col>9</xdr:col>
                    <xdr:colOff>66675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65" name="Check Box 70">
              <controlPr defaultSize="0" autoFill="0" autoLine="0" autoPict="0">
                <anchor moveWithCells="1">
                  <from>
                    <xdr:col>7</xdr:col>
                    <xdr:colOff>200025</xdr:colOff>
                    <xdr:row>19</xdr:row>
                    <xdr:rowOff>47625</xdr:rowOff>
                  </from>
                  <to>
                    <xdr:col>9</xdr:col>
                    <xdr:colOff>66675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66" name="Check Box 72">
              <controlPr defaultSize="0" autoFill="0" autoLine="0" autoPict="0">
                <anchor moveWithCells="1">
                  <from>
                    <xdr:col>7</xdr:col>
                    <xdr:colOff>200025</xdr:colOff>
                    <xdr:row>25</xdr:row>
                    <xdr:rowOff>47625</xdr:rowOff>
                  </from>
                  <to>
                    <xdr:col>9</xdr:col>
                    <xdr:colOff>66675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67" name="Check Box 73">
              <controlPr defaultSize="0" autoFill="0" autoLine="0" autoPict="0">
                <anchor moveWithCells="1">
                  <from>
                    <xdr:col>7</xdr:col>
                    <xdr:colOff>200025</xdr:colOff>
                    <xdr:row>26</xdr:row>
                    <xdr:rowOff>47625</xdr:rowOff>
                  </from>
                  <to>
                    <xdr:col>9</xdr:col>
                    <xdr:colOff>66675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68" name="Check Box 74">
              <controlPr defaultSize="0" autoFill="0" autoLine="0" autoPict="0">
                <anchor moveWithCells="1">
                  <from>
                    <xdr:col>7</xdr:col>
                    <xdr:colOff>200025</xdr:colOff>
                    <xdr:row>27</xdr:row>
                    <xdr:rowOff>47625</xdr:rowOff>
                  </from>
                  <to>
                    <xdr:col>9</xdr:col>
                    <xdr:colOff>66675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69" name="Check Box 75">
              <controlPr defaultSize="0" autoFill="0" autoLine="0" autoPict="0">
                <anchor moveWithCells="1">
                  <from>
                    <xdr:col>7</xdr:col>
                    <xdr:colOff>200025</xdr:colOff>
                    <xdr:row>41</xdr:row>
                    <xdr:rowOff>57150</xdr:rowOff>
                  </from>
                  <to>
                    <xdr:col>9</xdr:col>
                    <xdr:colOff>66675</xdr:colOff>
                    <xdr:row>41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70" name="Check Box 78">
              <controlPr defaultSize="0" autoFill="0" autoLine="0" autoPict="0">
                <anchor moveWithCells="1">
                  <from>
                    <xdr:col>7</xdr:col>
                    <xdr:colOff>200025</xdr:colOff>
                    <xdr:row>50</xdr:row>
                    <xdr:rowOff>57150</xdr:rowOff>
                  </from>
                  <to>
                    <xdr:col>9</xdr:col>
                    <xdr:colOff>66675</xdr:colOff>
                    <xdr:row>50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5" r:id="rId71" name="Check Box 81">
              <controlPr defaultSize="0" autoFill="0" autoLine="0" autoPict="0">
                <anchor moveWithCells="1">
                  <from>
                    <xdr:col>7</xdr:col>
                    <xdr:colOff>200025</xdr:colOff>
                    <xdr:row>57</xdr:row>
                    <xdr:rowOff>28575</xdr:rowOff>
                  </from>
                  <to>
                    <xdr:col>9</xdr:col>
                    <xdr:colOff>66675</xdr:colOff>
                    <xdr:row>57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6" r:id="rId72" name="Check Box 82">
              <controlPr defaultSize="0" autoFill="0" autoLine="0" autoPict="0">
                <anchor moveWithCells="1">
                  <from>
                    <xdr:col>7</xdr:col>
                    <xdr:colOff>200025</xdr:colOff>
                    <xdr:row>58</xdr:row>
                    <xdr:rowOff>28575</xdr:rowOff>
                  </from>
                  <to>
                    <xdr:col>9</xdr:col>
                    <xdr:colOff>66675</xdr:colOff>
                    <xdr:row>58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7" r:id="rId73" name="Check Box 83">
              <controlPr defaultSize="0" autoFill="0" autoLine="0" autoPict="0">
                <anchor moveWithCells="1">
                  <from>
                    <xdr:col>7</xdr:col>
                    <xdr:colOff>200025</xdr:colOff>
                    <xdr:row>59</xdr:row>
                    <xdr:rowOff>28575</xdr:rowOff>
                  </from>
                  <to>
                    <xdr:col>9</xdr:col>
                    <xdr:colOff>66675</xdr:colOff>
                    <xdr:row>59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8" r:id="rId74" name="Check Box 84">
              <controlPr defaultSize="0" autoFill="0" autoLine="0" autoPict="0">
                <anchor moveWithCells="1">
                  <from>
                    <xdr:col>7</xdr:col>
                    <xdr:colOff>200025</xdr:colOff>
                    <xdr:row>60</xdr:row>
                    <xdr:rowOff>28575</xdr:rowOff>
                  </from>
                  <to>
                    <xdr:col>9</xdr:col>
                    <xdr:colOff>66675</xdr:colOff>
                    <xdr:row>60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9" r:id="rId75" name="Check Box 85">
              <controlPr defaultSize="0" autoFill="0" autoLine="0" autoPict="0">
                <anchor moveWithCells="1">
                  <from>
                    <xdr:col>7</xdr:col>
                    <xdr:colOff>200025</xdr:colOff>
                    <xdr:row>61</xdr:row>
                    <xdr:rowOff>28575</xdr:rowOff>
                  </from>
                  <to>
                    <xdr:col>9</xdr:col>
                    <xdr:colOff>66675</xdr:colOff>
                    <xdr:row>61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0" r:id="rId76" name="Check Box 86">
              <controlPr defaultSize="0" autoFill="0" autoLine="0" autoPict="0">
                <anchor moveWithCells="1">
                  <from>
                    <xdr:col>7</xdr:col>
                    <xdr:colOff>200025</xdr:colOff>
                    <xdr:row>62</xdr:row>
                    <xdr:rowOff>28575</xdr:rowOff>
                  </from>
                  <to>
                    <xdr:col>9</xdr:col>
                    <xdr:colOff>66675</xdr:colOff>
                    <xdr:row>62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1" r:id="rId77" name="Check Box 87">
              <controlPr defaultSize="0" autoFill="0" autoLine="0" autoPict="0">
                <anchor moveWithCells="1">
                  <from>
                    <xdr:col>7</xdr:col>
                    <xdr:colOff>200025</xdr:colOff>
                    <xdr:row>63</xdr:row>
                    <xdr:rowOff>28575</xdr:rowOff>
                  </from>
                  <to>
                    <xdr:col>9</xdr:col>
                    <xdr:colOff>66675</xdr:colOff>
                    <xdr:row>63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2" r:id="rId78" name="Check Box 88">
              <controlPr defaultSize="0" autoFill="0" autoLine="0" autoPict="0">
                <anchor moveWithCells="1">
                  <from>
                    <xdr:col>7</xdr:col>
                    <xdr:colOff>200025</xdr:colOff>
                    <xdr:row>64</xdr:row>
                    <xdr:rowOff>28575</xdr:rowOff>
                  </from>
                  <to>
                    <xdr:col>9</xdr:col>
                    <xdr:colOff>66675</xdr:colOff>
                    <xdr:row>64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3" r:id="rId79" name="Check Box 89">
              <controlPr defaultSize="0" autoFill="0" autoLine="0" autoPict="0">
                <anchor moveWithCells="1">
                  <from>
                    <xdr:col>7</xdr:col>
                    <xdr:colOff>200025</xdr:colOff>
                    <xdr:row>65</xdr:row>
                    <xdr:rowOff>28575</xdr:rowOff>
                  </from>
                  <to>
                    <xdr:col>9</xdr:col>
                    <xdr:colOff>66675</xdr:colOff>
                    <xdr:row>65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4" r:id="rId80" name="Check Box 90">
              <controlPr defaultSize="0" autoFill="0" autoLine="0" autoPict="0">
                <anchor moveWithCells="1">
                  <from>
                    <xdr:col>7</xdr:col>
                    <xdr:colOff>200025</xdr:colOff>
                    <xdr:row>66</xdr:row>
                    <xdr:rowOff>28575</xdr:rowOff>
                  </from>
                  <to>
                    <xdr:col>9</xdr:col>
                    <xdr:colOff>66675</xdr:colOff>
                    <xdr:row>66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5" r:id="rId81" name="Check Box 91">
              <controlPr defaultSize="0" autoFill="0" autoLine="0" autoPict="0">
                <anchor moveWithCells="1">
                  <from>
                    <xdr:col>7</xdr:col>
                    <xdr:colOff>200025</xdr:colOff>
                    <xdr:row>67</xdr:row>
                    <xdr:rowOff>57150</xdr:rowOff>
                  </from>
                  <to>
                    <xdr:col>9</xdr:col>
                    <xdr:colOff>66675</xdr:colOff>
                    <xdr:row>67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6" r:id="rId82" name="Check Box 92">
              <controlPr defaultSize="0" autoFill="0" autoLine="0" autoPict="0">
                <anchor moveWithCells="1">
                  <from>
                    <xdr:col>7</xdr:col>
                    <xdr:colOff>200025</xdr:colOff>
                    <xdr:row>68</xdr:row>
                    <xdr:rowOff>47625</xdr:rowOff>
                  </from>
                  <to>
                    <xdr:col>9</xdr:col>
                    <xdr:colOff>66675</xdr:colOff>
                    <xdr:row>68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8" r:id="rId83" name="Check Box 9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56</xdr:row>
                    <xdr:rowOff>19050</xdr:rowOff>
                  </from>
                  <to>
                    <xdr:col>5</xdr:col>
                    <xdr:colOff>0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9" r:id="rId84" name="Check Box 9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56</xdr:row>
                    <xdr:rowOff>19050</xdr:rowOff>
                  </from>
                  <to>
                    <xdr:col>5</xdr:col>
                    <xdr:colOff>0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0" r:id="rId85" name="Check Box 9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57</xdr:row>
                    <xdr:rowOff>19050</xdr:rowOff>
                  </from>
                  <to>
                    <xdr:col>5</xdr:col>
                    <xdr:colOff>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1" r:id="rId86" name="Check Box 9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57</xdr:row>
                    <xdr:rowOff>19050</xdr:rowOff>
                  </from>
                  <to>
                    <xdr:col>5</xdr:col>
                    <xdr:colOff>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2" r:id="rId87" name="Check Box 9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58</xdr:row>
                    <xdr:rowOff>19050</xdr:rowOff>
                  </from>
                  <to>
                    <xdr:col>5</xdr:col>
                    <xdr:colOff>0</xdr:colOff>
                    <xdr:row>59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3" r:id="rId88" name="Check Box 9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58</xdr:row>
                    <xdr:rowOff>19050</xdr:rowOff>
                  </from>
                  <to>
                    <xdr:col>5</xdr:col>
                    <xdr:colOff>0</xdr:colOff>
                    <xdr:row>59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4" r:id="rId89" name="Check Box 10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58</xdr:row>
                    <xdr:rowOff>19050</xdr:rowOff>
                  </from>
                  <to>
                    <xdr:col>5</xdr:col>
                    <xdr:colOff>0</xdr:colOff>
                    <xdr:row>59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5" r:id="rId90" name="Check Box 10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59</xdr:row>
                    <xdr:rowOff>19050</xdr:rowOff>
                  </from>
                  <to>
                    <xdr:col>5</xdr:col>
                    <xdr:colOff>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6" r:id="rId91" name="Check Box 10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59</xdr:row>
                    <xdr:rowOff>19050</xdr:rowOff>
                  </from>
                  <to>
                    <xdr:col>5</xdr:col>
                    <xdr:colOff>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7" r:id="rId92" name="Check Box 10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59</xdr:row>
                    <xdr:rowOff>19050</xdr:rowOff>
                  </from>
                  <to>
                    <xdr:col>5</xdr:col>
                    <xdr:colOff>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8" r:id="rId93" name="Check Box 10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60</xdr:row>
                    <xdr:rowOff>19050</xdr:rowOff>
                  </from>
                  <to>
                    <xdr:col>5</xdr:col>
                    <xdr:colOff>0</xdr:colOff>
                    <xdr:row>61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9" r:id="rId94" name="Check Box 10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60</xdr:row>
                    <xdr:rowOff>19050</xdr:rowOff>
                  </from>
                  <to>
                    <xdr:col>5</xdr:col>
                    <xdr:colOff>0</xdr:colOff>
                    <xdr:row>61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0" r:id="rId95" name="Check Box 10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60</xdr:row>
                    <xdr:rowOff>19050</xdr:rowOff>
                  </from>
                  <to>
                    <xdr:col>5</xdr:col>
                    <xdr:colOff>0</xdr:colOff>
                    <xdr:row>61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1" r:id="rId96" name="Check Box 10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61</xdr:row>
                    <xdr:rowOff>19050</xdr:rowOff>
                  </from>
                  <to>
                    <xdr:col>5</xdr:col>
                    <xdr:colOff>0</xdr:colOff>
                    <xdr:row>62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2" r:id="rId97" name="Check Box 10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61</xdr:row>
                    <xdr:rowOff>19050</xdr:rowOff>
                  </from>
                  <to>
                    <xdr:col>5</xdr:col>
                    <xdr:colOff>0</xdr:colOff>
                    <xdr:row>62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3" r:id="rId98" name="Check Box 10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61</xdr:row>
                    <xdr:rowOff>19050</xdr:rowOff>
                  </from>
                  <to>
                    <xdr:col>5</xdr:col>
                    <xdr:colOff>0</xdr:colOff>
                    <xdr:row>62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4" r:id="rId99" name="Check Box 11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62</xdr:row>
                    <xdr:rowOff>19050</xdr:rowOff>
                  </from>
                  <to>
                    <xdr:col>5</xdr:col>
                    <xdr:colOff>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5" r:id="rId100" name="Check Box 11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62</xdr:row>
                    <xdr:rowOff>19050</xdr:rowOff>
                  </from>
                  <to>
                    <xdr:col>5</xdr:col>
                    <xdr:colOff>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6" r:id="rId101" name="Check Box 11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62</xdr:row>
                    <xdr:rowOff>19050</xdr:rowOff>
                  </from>
                  <to>
                    <xdr:col>5</xdr:col>
                    <xdr:colOff>0</xdr:colOff>
                    <xdr:row>63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7" r:id="rId102" name="Check Box 11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63</xdr:row>
                    <xdr:rowOff>19050</xdr:rowOff>
                  </from>
                  <to>
                    <xdr:col>5</xdr:col>
                    <xdr:colOff>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8" r:id="rId103" name="Check Box 11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63</xdr:row>
                    <xdr:rowOff>19050</xdr:rowOff>
                  </from>
                  <to>
                    <xdr:col>5</xdr:col>
                    <xdr:colOff>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9" r:id="rId104" name="Check Box 11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63</xdr:row>
                    <xdr:rowOff>19050</xdr:rowOff>
                  </from>
                  <to>
                    <xdr:col>5</xdr:col>
                    <xdr:colOff>0</xdr:colOff>
                    <xdr:row>64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0" r:id="rId105" name="Check Box 11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64</xdr:row>
                    <xdr:rowOff>19050</xdr:rowOff>
                  </from>
                  <to>
                    <xdr:col>5</xdr:col>
                    <xdr:colOff>0</xdr:colOff>
                    <xdr:row>65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1" r:id="rId106" name="Check Box 11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64</xdr:row>
                    <xdr:rowOff>19050</xdr:rowOff>
                  </from>
                  <to>
                    <xdr:col>5</xdr:col>
                    <xdr:colOff>0</xdr:colOff>
                    <xdr:row>65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2" r:id="rId107" name="Check Box 11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64</xdr:row>
                    <xdr:rowOff>19050</xdr:rowOff>
                  </from>
                  <to>
                    <xdr:col>5</xdr:col>
                    <xdr:colOff>0</xdr:colOff>
                    <xdr:row>65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3" r:id="rId108" name="Check Box 11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65</xdr:row>
                    <xdr:rowOff>19050</xdr:rowOff>
                  </from>
                  <to>
                    <xdr:col>5</xdr:col>
                    <xdr:colOff>0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4" r:id="rId109" name="Check Box 12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65</xdr:row>
                    <xdr:rowOff>19050</xdr:rowOff>
                  </from>
                  <to>
                    <xdr:col>5</xdr:col>
                    <xdr:colOff>0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5" r:id="rId110" name="Check Box 12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65</xdr:row>
                    <xdr:rowOff>19050</xdr:rowOff>
                  </from>
                  <to>
                    <xdr:col>5</xdr:col>
                    <xdr:colOff>0</xdr:colOff>
                    <xdr:row>66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6" r:id="rId111" name="Check Box 12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66</xdr:row>
                    <xdr:rowOff>19050</xdr:rowOff>
                  </from>
                  <to>
                    <xdr:col>5</xdr:col>
                    <xdr:colOff>0</xdr:colOff>
                    <xdr:row>67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7" r:id="rId112" name="Check Box 12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66</xdr:row>
                    <xdr:rowOff>19050</xdr:rowOff>
                  </from>
                  <to>
                    <xdr:col>5</xdr:col>
                    <xdr:colOff>0</xdr:colOff>
                    <xdr:row>67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8" r:id="rId113" name="Check Box 12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66</xdr:row>
                    <xdr:rowOff>19050</xdr:rowOff>
                  </from>
                  <to>
                    <xdr:col>5</xdr:col>
                    <xdr:colOff>0</xdr:colOff>
                    <xdr:row>67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9" r:id="rId114" name="Check Box 12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67</xdr:row>
                    <xdr:rowOff>19050</xdr:rowOff>
                  </from>
                  <to>
                    <xdr:col>5</xdr:col>
                    <xdr:colOff>0</xdr:colOff>
                    <xdr:row>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0" r:id="rId115" name="Check Box 12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67</xdr:row>
                    <xdr:rowOff>19050</xdr:rowOff>
                  </from>
                  <to>
                    <xdr:col>5</xdr:col>
                    <xdr:colOff>0</xdr:colOff>
                    <xdr:row>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1" r:id="rId116" name="Check Box 127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67</xdr:row>
                    <xdr:rowOff>19050</xdr:rowOff>
                  </from>
                  <to>
                    <xdr:col>5</xdr:col>
                    <xdr:colOff>0</xdr:colOff>
                    <xdr:row>68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2" r:id="rId117" name="Check Box 128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68</xdr:row>
                    <xdr:rowOff>19050</xdr:rowOff>
                  </from>
                  <to>
                    <xdr:col>5</xdr:col>
                    <xdr:colOff>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3" r:id="rId118" name="Check Box 129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68</xdr:row>
                    <xdr:rowOff>19050</xdr:rowOff>
                  </from>
                  <to>
                    <xdr:col>5</xdr:col>
                    <xdr:colOff>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4" r:id="rId119" name="Check Box 130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68</xdr:row>
                    <xdr:rowOff>19050</xdr:rowOff>
                  </from>
                  <to>
                    <xdr:col>5</xdr:col>
                    <xdr:colOff>0</xdr:colOff>
                    <xdr:row>69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5" r:id="rId120" name="Check Box 131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69</xdr:row>
                    <xdr:rowOff>19050</xdr:rowOff>
                  </from>
                  <to>
                    <xdr:col>5</xdr:col>
                    <xdr:colOff>0</xdr:colOff>
                    <xdr:row>70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6" r:id="rId121" name="Check Box 132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69</xdr:row>
                    <xdr:rowOff>19050</xdr:rowOff>
                  </from>
                  <to>
                    <xdr:col>5</xdr:col>
                    <xdr:colOff>0</xdr:colOff>
                    <xdr:row>70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7" r:id="rId122" name="Check Box 133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69</xdr:row>
                    <xdr:rowOff>19050</xdr:rowOff>
                  </from>
                  <to>
                    <xdr:col>5</xdr:col>
                    <xdr:colOff>0</xdr:colOff>
                    <xdr:row>70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8" r:id="rId123" name="Check Box 134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70</xdr:row>
                    <xdr:rowOff>19050</xdr:rowOff>
                  </from>
                  <to>
                    <xdr:col>5</xdr:col>
                    <xdr:colOff>0</xdr:colOff>
                    <xdr:row>71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9" r:id="rId124" name="Check Box 135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70</xdr:row>
                    <xdr:rowOff>19050</xdr:rowOff>
                  </from>
                  <to>
                    <xdr:col>5</xdr:col>
                    <xdr:colOff>0</xdr:colOff>
                    <xdr:row>71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0" r:id="rId125" name="Check Box 136">
              <controlPr defaultSize="0" autoFill="0" autoLine="0" autoPict="0" altText="">
                <anchor moveWithCells="1">
                  <from>
                    <xdr:col>4</xdr:col>
                    <xdr:colOff>323850</xdr:colOff>
                    <xdr:row>70</xdr:row>
                    <xdr:rowOff>19050</xdr:rowOff>
                  </from>
                  <to>
                    <xdr:col>5</xdr:col>
                    <xdr:colOff>0</xdr:colOff>
                    <xdr:row>71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4" r:id="rId126" name="Check Box 140">
              <controlPr defaultSize="0" autoFill="0" autoLine="0" autoPict="0">
                <anchor moveWithCells="1">
                  <from>
                    <xdr:col>7</xdr:col>
                    <xdr:colOff>200025</xdr:colOff>
                    <xdr:row>20</xdr:row>
                    <xdr:rowOff>66675</xdr:rowOff>
                  </from>
                  <to>
                    <xdr:col>7</xdr:col>
                    <xdr:colOff>600075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5" r:id="rId127" name="Check Box 141">
              <controlPr defaultSize="0" autoFill="0" autoLine="0" autoPict="0">
                <anchor moveWithCells="1">
                  <from>
                    <xdr:col>7</xdr:col>
                    <xdr:colOff>200025</xdr:colOff>
                    <xdr:row>33</xdr:row>
                    <xdr:rowOff>66675</xdr:rowOff>
                  </from>
                  <to>
                    <xdr:col>7</xdr:col>
                    <xdr:colOff>600075</xdr:colOff>
                    <xdr:row>33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6" r:id="rId128" name="Check Box 142">
              <controlPr defaultSize="0" autoFill="0" autoLine="0" autoPict="0">
                <anchor moveWithCells="1">
                  <from>
                    <xdr:col>7</xdr:col>
                    <xdr:colOff>200025</xdr:colOff>
                    <xdr:row>45</xdr:row>
                    <xdr:rowOff>57150</xdr:rowOff>
                  </from>
                  <to>
                    <xdr:col>9</xdr:col>
                    <xdr:colOff>66675</xdr:colOff>
                    <xdr:row>45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7" r:id="rId129" name="Check Box 143">
              <controlPr defaultSize="0" autoFill="0" autoLine="0" autoPict="0">
                <anchor moveWithCells="1">
                  <from>
                    <xdr:col>7</xdr:col>
                    <xdr:colOff>200025</xdr:colOff>
                    <xdr:row>51</xdr:row>
                    <xdr:rowOff>57150</xdr:rowOff>
                  </from>
                  <to>
                    <xdr:col>9</xdr:col>
                    <xdr:colOff>66675</xdr:colOff>
                    <xdr:row>51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8" r:id="rId130" name="Check Box 144">
              <controlPr defaultSize="0" autoFill="0" autoLine="0" autoPict="0">
                <anchor moveWithCells="1">
                  <from>
                    <xdr:col>7</xdr:col>
                    <xdr:colOff>200025</xdr:colOff>
                    <xdr:row>53</xdr:row>
                    <xdr:rowOff>57150</xdr:rowOff>
                  </from>
                  <to>
                    <xdr:col>9</xdr:col>
                    <xdr:colOff>66675</xdr:colOff>
                    <xdr:row>53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9" r:id="rId131" name="Check Box 145">
              <controlPr defaultSize="0" autoFill="0" autoLine="0" autoPict="0">
                <anchor moveWithCells="1">
                  <from>
                    <xdr:col>7</xdr:col>
                    <xdr:colOff>200025</xdr:colOff>
                    <xdr:row>54</xdr:row>
                    <xdr:rowOff>57150</xdr:rowOff>
                  </from>
                  <to>
                    <xdr:col>9</xdr:col>
                    <xdr:colOff>66675</xdr:colOff>
                    <xdr:row>54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0" r:id="rId132" name="Check Box 146">
              <controlPr defaultSize="0" autoFill="0" autoLine="0" autoPict="0">
                <anchor moveWithCells="1">
                  <from>
                    <xdr:col>7</xdr:col>
                    <xdr:colOff>200025</xdr:colOff>
                    <xdr:row>42</xdr:row>
                    <xdr:rowOff>47625</xdr:rowOff>
                  </from>
                  <to>
                    <xdr:col>9</xdr:col>
                    <xdr:colOff>66675</xdr:colOff>
                    <xdr:row>42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1" r:id="rId133" name="Check Box 147">
              <controlPr defaultSize="0" autoFill="0" autoLine="0" autoPict="0">
                <anchor moveWithCells="1">
                  <from>
                    <xdr:col>7</xdr:col>
                    <xdr:colOff>200025</xdr:colOff>
                    <xdr:row>47</xdr:row>
                    <xdr:rowOff>47625</xdr:rowOff>
                  </from>
                  <to>
                    <xdr:col>9</xdr:col>
                    <xdr:colOff>66675</xdr:colOff>
                    <xdr:row>47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5" r:id="rId134" name="Check Box 151">
              <controlPr defaultSize="0" autoFill="0" autoLine="0" autoPict="0">
                <anchor moveWithCells="1">
                  <from>
                    <xdr:col>7</xdr:col>
                    <xdr:colOff>200025</xdr:colOff>
                    <xdr:row>31</xdr:row>
                    <xdr:rowOff>66675</xdr:rowOff>
                  </from>
                  <to>
                    <xdr:col>7</xdr:col>
                    <xdr:colOff>600075</xdr:colOff>
                    <xdr:row>31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6" r:id="rId135" name="Check Box 152">
              <controlPr defaultSize="0" autoFill="0" autoLine="0" autoPict="0">
                <anchor moveWithCells="1">
                  <from>
                    <xdr:col>7</xdr:col>
                    <xdr:colOff>200025</xdr:colOff>
                    <xdr:row>32</xdr:row>
                    <xdr:rowOff>66675</xdr:rowOff>
                  </from>
                  <to>
                    <xdr:col>7</xdr:col>
                    <xdr:colOff>600075</xdr:colOff>
                    <xdr:row>32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7" r:id="rId136" name="Check Box 153">
              <controlPr defaultSize="0" autoFill="0" autoLine="0" autoPict="0">
                <anchor moveWithCells="1">
                  <from>
                    <xdr:col>7</xdr:col>
                    <xdr:colOff>200025</xdr:colOff>
                    <xdr:row>32</xdr:row>
                    <xdr:rowOff>66675</xdr:rowOff>
                  </from>
                  <to>
                    <xdr:col>7</xdr:col>
                    <xdr:colOff>600075</xdr:colOff>
                    <xdr:row>32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1" r:id="rId137" name="Check Box 157">
              <controlPr defaultSize="0" autoFill="0" autoLine="0" autoPict="0">
                <anchor moveWithCells="1">
                  <from>
                    <xdr:col>7</xdr:col>
                    <xdr:colOff>200025</xdr:colOff>
                    <xdr:row>40</xdr:row>
                    <xdr:rowOff>57150</xdr:rowOff>
                  </from>
                  <to>
                    <xdr:col>7</xdr:col>
                    <xdr:colOff>638175</xdr:colOff>
                    <xdr:row>40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3" r:id="rId138" name="Check Box 159">
              <controlPr defaultSize="0" autoFill="0" autoLine="0" autoPict="0">
                <anchor moveWithCells="1">
                  <from>
                    <xdr:col>7</xdr:col>
                    <xdr:colOff>200025</xdr:colOff>
                    <xdr:row>48</xdr:row>
                    <xdr:rowOff>57150</xdr:rowOff>
                  </from>
                  <to>
                    <xdr:col>7</xdr:col>
                    <xdr:colOff>647700</xdr:colOff>
                    <xdr:row>48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4" r:id="rId139" name="Check Box 160">
              <controlPr defaultSize="0" autoFill="0" autoLine="0" autoPict="0">
                <anchor moveWithCells="1">
                  <from>
                    <xdr:col>7</xdr:col>
                    <xdr:colOff>200025</xdr:colOff>
                    <xdr:row>46</xdr:row>
                    <xdr:rowOff>57150</xdr:rowOff>
                  </from>
                  <to>
                    <xdr:col>7</xdr:col>
                    <xdr:colOff>647700</xdr:colOff>
                    <xdr:row>46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FE27F-0A4E-42ED-87A1-27AB4D1E668F}">
  <sheetPr>
    <pageSetUpPr fitToPage="1"/>
  </sheetPr>
  <dimension ref="A1:E112"/>
  <sheetViews>
    <sheetView topLeftCell="A75" workbookViewId="0">
      <selection activeCell="A77" sqref="A77:A106"/>
    </sheetView>
  </sheetViews>
  <sheetFormatPr defaultRowHeight="17.25" customHeight="1" x14ac:dyDescent="0.35"/>
  <cols>
    <col min="2" max="2" width="51.42578125" customWidth="1"/>
    <col min="3" max="3" width="5.85546875" style="94" customWidth="1"/>
    <col min="4" max="4" width="9.140625" style="120"/>
    <col min="5" max="5" width="51.42578125" customWidth="1"/>
  </cols>
  <sheetData>
    <row r="1" spans="1:5" ht="21.75" customHeight="1" x14ac:dyDescent="0.35">
      <c r="A1" s="94"/>
      <c r="B1" s="94"/>
      <c r="D1" s="241" t="s">
        <v>159</v>
      </c>
      <c r="E1" s="241"/>
    </row>
    <row r="2" spans="1:5" ht="17.25" customHeight="1" x14ac:dyDescent="0.35">
      <c r="A2" s="94"/>
      <c r="B2" s="94"/>
      <c r="C2" s="95"/>
      <c r="D2" s="96" t="s">
        <v>160</v>
      </c>
      <c r="E2" s="97" t="s">
        <v>161</v>
      </c>
    </row>
    <row r="3" spans="1:5" ht="17.25" customHeight="1" x14ac:dyDescent="0.35">
      <c r="A3" s="98"/>
      <c r="B3" s="99" t="s">
        <v>18</v>
      </c>
      <c r="C3" s="98"/>
      <c r="D3" s="242" t="s">
        <v>162</v>
      </c>
      <c r="E3" s="100" t="s">
        <v>163</v>
      </c>
    </row>
    <row r="4" spans="1:5" ht="17.25" customHeight="1" x14ac:dyDescent="0.35">
      <c r="A4" s="98"/>
      <c r="B4" s="99" t="s">
        <v>18</v>
      </c>
      <c r="C4" s="98"/>
      <c r="D4" s="243"/>
      <c r="E4" s="100" t="s">
        <v>164</v>
      </c>
    </row>
    <row r="5" spans="1:5" ht="17.25" customHeight="1" x14ac:dyDescent="0.35">
      <c r="A5" s="98"/>
      <c r="B5" s="99" t="s">
        <v>18</v>
      </c>
      <c r="C5" s="98"/>
      <c r="D5" s="243"/>
      <c r="E5" s="100" t="s">
        <v>165</v>
      </c>
    </row>
    <row r="6" spans="1:5" ht="17.25" customHeight="1" x14ac:dyDescent="0.35">
      <c r="A6" s="98"/>
      <c r="B6" s="99" t="s">
        <v>18</v>
      </c>
      <c r="C6" s="98"/>
      <c r="D6" s="243"/>
      <c r="E6" s="100" t="s">
        <v>166</v>
      </c>
    </row>
    <row r="7" spans="1:5" ht="17.25" customHeight="1" x14ac:dyDescent="0.35">
      <c r="A7" s="98"/>
      <c r="B7" s="99" t="s">
        <v>18</v>
      </c>
      <c r="C7" s="98"/>
      <c r="D7" s="243"/>
      <c r="E7" s="100" t="s">
        <v>167</v>
      </c>
    </row>
    <row r="8" spans="1:5" ht="17.25" customHeight="1" x14ac:dyDescent="0.35">
      <c r="A8" s="98"/>
      <c r="B8" s="99" t="s">
        <v>18</v>
      </c>
      <c r="C8" s="98"/>
      <c r="D8" s="243"/>
      <c r="E8" s="100" t="s">
        <v>168</v>
      </c>
    </row>
    <row r="9" spans="1:5" ht="17.25" customHeight="1" x14ac:dyDescent="0.35">
      <c r="A9" s="98"/>
      <c r="B9" s="99" t="s">
        <v>18</v>
      </c>
      <c r="C9" s="98"/>
      <c r="D9" s="243"/>
      <c r="E9" s="100" t="s">
        <v>169</v>
      </c>
    </row>
    <row r="10" spans="1:5" ht="17.25" customHeight="1" x14ac:dyDescent="0.35">
      <c r="A10" s="98"/>
      <c r="B10" s="99" t="s">
        <v>18</v>
      </c>
      <c r="C10" s="98"/>
      <c r="D10" s="243"/>
      <c r="E10" s="100" t="s">
        <v>170</v>
      </c>
    </row>
    <row r="11" spans="1:5" ht="17.25" customHeight="1" x14ac:dyDescent="0.35">
      <c r="A11" s="98"/>
      <c r="B11" s="99" t="s">
        <v>18</v>
      </c>
      <c r="C11" s="98"/>
      <c r="D11" s="243"/>
      <c r="E11" s="100" t="s">
        <v>171</v>
      </c>
    </row>
    <row r="12" spans="1:5" ht="17.25" customHeight="1" x14ac:dyDescent="0.35">
      <c r="A12" s="98"/>
      <c r="B12" s="99" t="s">
        <v>18</v>
      </c>
      <c r="C12" s="98"/>
      <c r="D12" s="243"/>
      <c r="E12" s="100" t="s">
        <v>172</v>
      </c>
    </row>
    <row r="13" spans="1:5" ht="17.25" customHeight="1" x14ac:dyDescent="0.35">
      <c r="A13" s="98"/>
      <c r="B13" s="99" t="s">
        <v>18</v>
      </c>
      <c r="C13" s="98"/>
      <c r="D13" s="243"/>
      <c r="E13" s="100" t="s">
        <v>173</v>
      </c>
    </row>
    <row r="14" spans="1:5" ht="17.25" customHeight="1" x14ac:dyDescent="0.35">
      <c r="A14" s="98"/>
      <c r="B14" s="99" t="s">
        <v>18</v>
      </c>
      <c r="C14" s="98"/>
      <c r="D14" s="243"/>
      <c r="E14" s="100" t="s">
        <v>174</v>
      </c>
    </row>
    <row r="15" spans="1:5" ht="17.25" customHeight="1" x14ac:dyDescent="0.35">
      <c r="A15" s="245" t="s">
        <v>175</v>
      </c>
      <c r="B15" s="245"/>
      <c r="C15" s="98"/>
      <c r="D15" s="243"/>
      <c r="E15" s="100" t="s">
        <v>176</v>
      </c>
    </row>
    <row r="16" spans="1:5" ht="17.25" customHeight="1" x14ac:dyDescent="0.35">
      <c r="A16" s="97" t="s">
        <v>160</v>
      </c>
      <c r="B16" s="97" t="s">
        <v>161</v>
      </c>
      <c r="C16" s="98"/>
      <c r="D16" s="243"/>
      <c r="E16" s="100" t="s">
        <v>177</v>
      </c>
    </row>
    <row r="17" spans="1:5" ht="17.25" customHeight="1" x14ac:dyDescent="0.35">
      <c r="A17" s="246" t="s">
        <v>178</v>
      </c>
      <c r="B17" s="101" t="s">
        <v>179</v>
      </c>
      <c r="C17" s="102" t="s">
        <v>180</v>
      </c>
      <c r="D17" s="243"/>
      <c r="E17" s="100" t="s">
        <v>181</v>
      </c>
    </row>
    <row r="18" spans="1:5" ht="17.25" customHeight="1" x14ac:dyDescent="0.35">
      <c r="A18" s="247"/>
      <c r="B18" s="103" t="s">
        <v>182</v>
      </c>
      <c r="C18" s="98"/>
      <c r="D18" s="243"/>
      <c r="E18" s="100" t="s">
        <v>183</v>
      </c>
    </row>
    <row r="19" spans="1:5" ht="17.25" customHeight="1" x14ac:dyDescent="0.35">
      <c r="A19" s="247"/>
      <c r="B19" s="103" t="s">
        <v>184</v>
      </c>
      <c r="C19" s="98"/>
      <c r="D19" s="243"/>
      <c r="E19" s="100" t="s">
        <v>185</v>
      </c>
    </row>
    <row r="20" spans="1:5" ht="17.25" customHeight="1" x14ac:dyDescent="0.35">
      <c r="A20" s="247"/>
      <c r="B20" s="103" t="s">
        <v>186</v>
      </c>
      <c r="C20" s="98"/>
      <c r="D20" s="243"/>
      <c r="E20" s="100" t="s">
        <v>187</v>
      </c>
    </row>
    <row r="21" spans="1:5" ht="17.25" customHeight="1" x14ac:dyDescent="0.35">
      <c r="A21" s="247"/>
      <c r="B21" s="103" t="s">
        <v>188</v>
      </c>
      <c r="C21" s="98"/>
      <c r="D21" s="243"/>
      <c r="E21" s="100" t="s">
        <v>189</v>
      </c>
    </row>
    <row r="22" spans="1:5" ht="17.25" customHeight="1" x14ac:dyDescent="0.35">
      <c r="A22" s="247"/>
      <c r="B22" s="103" t="s">
        <v>190</v>
      </c>
      <c r="C22" s="98"/>
      <c r="D22" s="243"/>
      <c r="E22" s="100" t="s">
        <v>191</v>
      </c>
    </row>
    <row r="23" spans="1:5" ht="17.25" customHeight="1" x14ac:dyDescent="0.35">
      <c r="A23" s="247"/>
      <c r="B23" s="103" t="s">
        <v>192</v>
      </c>
      <c r="C23" s="98"/>
      <c r="D23" s="243"/>
      <c r="E23" s="100" t="s">
        <v>193</v>
      </c>
    </row>
    <row r="24" spans="1:5" ht="17.25" customHeight="1" x14ac:dyDescent="0.35">
      <c r="A24" s="247"/>
      <c r="B24" s="103" t="s">
        <v>194</v>
      </c>
      <c r="C24" s="98"/>
      <c r="D24" s="243"/>
      <c r="E24" s="100" t="s">
        <v>195</v>
      </c>
    </row>
    <row r="25" spans="1:5" ht="17.25" customHeight="1" x14ac:dyDescent="0.35">
      <c r="A25" s="247"/>
      <c r="B25" s="103" t="s">
        <v>196</v>
      </c>
      <c r="C25" s="98"/>
      <c r="D25" s="243"/>
      <c r="E25" s="100" t="s">
        <v>197</v>
      </c>
    </row>
    <row r="26" spans="1:5" ht="17.25" customHeight="1" x14ac:dyDescent="0.35">
      <c r="A26" s="247"/>
      <c r="B26" s="103" t="s">
        <v>198</v>
      </c>
      <c r="C26" s="98"/>
      <c r="D26" s="243"/>
      <c r="E26" s="100" t="s">
        <v>199</v>
      </c>
    </row>
    <row r="27" spans="1:5" ht="17.25" customHeight="1" x14ac:dyDescent="0.35">
      <c r="A27" s="247"/>
      <c r="B27" s="103" t="s">
        <v>200</v>
      </c>
      <c r="C27" s="98"/>
      <c r="D27" s="243"/>
      <c r="E27" s="100" t="s">
        <v>201</v>
      </c>
    </row>
    <row r="28" spans="1:5" ht="17.25" customHeight="1" x14ac:dyDescent="0.35">
      <c r="A28" s="247"/>
      <c r="B28" s="103" t="s">
        <v>202</v>
      </c>
      <c r="C28" s="98"/>
      <c r="D28" s="243"/>
      <c r="E28" s="100" t="s">
        <v>203</v>
      </c>
    </row>
    <row r="29" spans="1:5" ht="17.25" customHeight="1" x14ac:dyDescent="0.35">
      <c r="A29" s="247"/>
      <c r="B29" s="103" t="s">
        <v>204</v>
      </c>
      <c r="C29" s="98"/>
      <c r="D29" s="243"/>
      <c r="E29" s="100" t="s">
        <v>205</v>
      </c>
    </row>
    <row r="30" spans="1:5" ht="17.25" customHeight="1" x14ac:dyDescent="0.35">
      <c r="A30" s="247"/>
      <c r="B30" s="103" t="s">
        <v>206</v>
      </c>
      <c r="C30" s="98"/>
      <c r="D30" s="243"/>
      <c r="E30" s="100" t="s">
        <v>207</v>
      </c>
    </row>
    <row r="31" spans="1:5" ht="17.25" customHeight="1" x14ac:dyDescent="0.35">
      <c r="A31" s="247"/>
      <c r="B31" s="103" t="s">
        <v>208</v>
      </c>
      <c r="C31" s="102" t="s">
        <v>180</v>
      </c>
      <c r="D31" s="243"/>
      <c r="E31" s="100" t="s">
        <v>209</v>
      </c>
    </row>
    <row r="32" spans="1:5" ht="17.25" customHeight="1" x14ac:dyDescent="0.35">
      <c r="A32" s="247"/>
      <c r="B32" s="103" t="s">
        <v>210</v>
      </c>
      <c r="C32" s="98"/>
      <c r="D32" s="243"/>
      <c r="E32" s="100" t="s">
        <v>211</v>
      </c>
    </row>
    <row r="33" spans="1:5" ht="17.25" customHeight="1" x14ac:dyDescent="0.35">
      <c r="A33" s="247"/>
      <c r="B33" s="103" t="s">
        <v>212</v>
      </c>
      <c r="C33" s="98"/>
      <c r="D33" s="243"/>
      <c r="E33" s="100" t="s">
        <v>213</v>
      </c>
    </row>
    <row r="34" spans="1:5" ht="17.25" customHeight="1" x14ac:dyDescent="0.35">
      <c r="A34" s="247"/>
      <c r="B34" s="103" t="s">
        <v>214</v>
      </c>
      <c r="C34" s="98"/>
      <c r="D34" s="243"/>
      <c r="E34" s="100" t="s">
        <v>215</v>
      </c>
    </row>
    <row r="35" spans="1:5" ht="17.25" customHeight="1" x14ac:dyDescent="0.35">
      <c r="A35" s="247"/>
      <c r="B35" s="103" t="s">
        <v>216</v>
      </c>
      <c r="C35" s="98"/>
      <c r="D35" s="243"/>
      <c r="E35" s="100" t="s">
        <v>217</v>
      </c>
    </row>
    <row r="36" spans="1:5" ht="17.25" customHeight="1" x14ac:dyDescent="0.35">
      <c r="A36" s="247"/>
      <c r="B36" s="103" t="s">
        <v>218</v>
      </c>
      <c r="C36" s="98"/>
      <c r="D36" s="244"/>
      <c r="E36" s="104" t="s">
        <v>219</v>
      </c>
    </row>
    <row r="37" spans="1:5" ht="17.25" customHeight="1" x14ac:dyDescent="0.35">
      <c r="A37" s="247"/>
      <c r="B37" s="103" t="s">
        <v>220</v>
      </c>
      <c r="C37" s="98"/>
      <c r="D37" s="242" t="s">
        <v>221</v>
      </c>
      <c r="E37" s="105" t="s">
        <v>222</v>
      </c>
    </row>
    <row r="38" spans="1:5" ht="17.25" customHeight="1" x14ac:dyDescent="0.35">
      <c r="A38" s="247"/>
      <c r="B38" s="103" t="s">
        <v>223</v>
      </c>
      <c r="C38" s="98"/>
      <c r="D38" s="243"/>
      <c r="E38" s="103" t="s">
        <v>224</v>
      </c>
    </row>
    <row r="39" spans="1:5" ht="17.25" customHeight="1" x14ac:dyDescent="0.35">
      <c r="A39" s="247"/>
      <c r="B39" s="103" t="s">
        <v>225</v>
      </c>
      <c r="C39" s="98"/>
      <c r="D39" s="243"/>
      <c r="E39" s="103" t="s">
        <v>226</v>
      </c>
    </row>
    <row r="40" spans="1:5" ht="17.25" customHeight="1" x14ac:dyDescent="0.35">
      <c r="A40" s="247"/>
      <c r="B40" s="103" t="s">
        <v>227</v>
      </c>
      <c r="C40" s="98"/>
      <c r="D40" s="243"/>
      <c r="E40" s="103" t="s">
        <v>228</v>
      </c>
    </row>
    <row r="41" spans="1:5" ht="17.25" customHeight="1" x14ac:dyDescent="0.35">
      <c r="A41" s="247"/>
      <c r="B41" s="103" t="s">
        <v>229</v>
      </c>
      <c r="C41" s="98"/>
      <c r="D41" s="243"/>
      <c r="E41" s="103" t="s">
        <v>230</v>
      </c>
    </row>
    <row r="42" spans="1:5" ht="17.25" customHeight="1" x14ac:dyDescent="0.35">
      <c r="A42" s="247"/>
      <c r="B42" s="103" t="s">
        <v>231</v>
      </c>
      <c r="C42" s="98"/>
      <c r="D42" s="243"/>
      <c r="E42" s="103" t="s">
        <v>232</v>
      </c>
    </row>
    <row r="43" spans="1:5" ht="17.25" customHeight="1" x14ac:dyDescent="0.35">
      <c r="A43" s="247"/>
      <c r="B43" s="103" t="s">
        <v>233</v>
      </c>
      <c r="C43" s="98"/>
      <c r="D43" s="243"/>
      <c r="E43" s="103" t="s">
        <v>234</v>
      </c>
    </row>
    <row r="44" spans="1:5" ht="17.25" customHeight="1" x14ac:dyDescent="0.35">
      <c r="A44" s="247"/>
      <c r="B44" s="103" t="s">
        <v>235</v>
      </c>
      <c r="C44" s="98"/>
      <c r="D44" s="243"/>
      <c r="E44" s="103" t="s">
        <v>236</v>
      </c>
    </row>
    <row r="45" spans="1:5" ht="17.25" customHeight="1" x14ac:dyDescent="0.35">
      <c r="A45" s="247"/>
      <c r="B45" s="103" t="s">
        <v>237</v>
      </c>
      <c r="C45" s="98"/>
      <c r="D45" s="243"/>
      <c r="E45" s="103" t="s">
        <v>238</v>
      </c>
    </row>
    <row r="46" spans="1:5" ht="17.25" customHeight="1" x14ac:dyDescent="0.35">
      <c r="A46" s="248"/>
      <c r="B46" s="106" t="s">
        <v>239</v>
      </c>
      <c r="C46" s="102" t="s">
        <v>180</v>
      </c>
      <c r="D46" s="243"/>
      <c r="E46" s="103" t="s">
        <v>240</v>
      </c>
    </row>
    <row r="47" spans="1:5" ht="17.25" customHeight="1" x14ac:dyDescent="0.35">
      <c r="A47" s="107"/>
      <c r="B47" s="108" t="s">
        <v>18</v>
      </c>
      <c r="C47" s="98"/>
      <c r="D47" s="243"/>
      <c r="E47" s="103" t="s">
        <v>241</v>
      </c>
    </row>
    <row r="48" spans="1:5" ht="17.25" customHeight="1" x14ac:dyDescent="0.35">
      <c r="A48" s="98"/>
      <c r="B48" s="99" t="s">
        <v>18</v>
      </c>
      <c r="C48" s="98"/>
      <c r="D48" s="243"/>
      <c r="E48" s="103" t="s">
        <v>242</v>
      </c>
    </row>
    <row r="49" spans="1:5" ht="17.25" customHeight="1" x14ac:dyDescent="0.35">
      <c r="A49" s="98"/>
      <c r="B49" s="99" t="s">
        <v>18</v>
      </c>
      <c r="C49" s="98"/>
      <c r="D49" s="243"/>
      <c r="E49" s="103" t="s">
        <v>243</v>
      </c>
    </row>
    <row r="50" spans="1:5" ht="17.25" customHeight="1" x14ac:dyDescent="0.35">
      <c r="A50" s="98"/>
      <c r="B50" s="99" t="s">
        <v>18</v>
      </c>
      <c r="C50" s="98"/>
      <c r="D50" s="243"/>
      <c r="E50" s="103" t="s">
        <v>244</v>
      </c>
    </row>
    <row r="51" spans="1:5" ht="17.25" customHeight="1" x14ac:dyDescent="0.35">
      <c r="A51" s="98"/>
      <c r="B51" s="99" t="s">
        <v>18</v>
      </c>
      <c r="C51" s="98"/>
      <c r="D51" s="243"/>
      <c r="E51" s="103" t="s">
        <v>245</v>
      </c>
    </row>
    <row r="52" spans="1:5" ht="17.25" customHeight="1" x14ac:dyDescent="0.35">
      <c r="A52" s="98"/>
      <c r="B52" s="99" t="s">
        <v>18</v>
      </c>
      <c r="C52" s="98"/>
      <c r="D52" s="243"/>
      <c r="E52" s="103" t="s">
        <v>246</v>
      </c>
    </row>
    <row r="53" spans="1:5" ht="17.25" customHeight="1" x14ac:dyDescent="0.35">
      <c r="A53" s="98"/>
      <c r="B53" s="99" t="s">
        <v>18</v>
      </c>
      <c r="C53" s="98"/>
      <c r="D53" s="243"/>
      <c r="E53" s="103" t="s">
        <v>247</v>
      </c>
    </row>
    <row r="54" spans="1:5" ht="17.25" customHeight="1" x14ac:dyDescent="0.35">
      <c r="A54" s="98"/>
      <c r="B54" s="99" t="s">
        <v>18</v>
      </c>
      <c r="C54" s="98"/>
      <c r="D54" s="243"/>
      <c r="E54" s="103" t="s">
        <v>248</v>
      </c>
    </row>
    <row r="55" spans="1:5" ht="17.25" customHeight="1" x14ac:dyDescent="0.35">
      <c r="A55" s="98"/>
      <c r="B55" s="99" t="s">
        <v>18</v>
      </c>
      <c r="C55" s="98"/>
      <c r="D55" s="243"/>
      <c r="E55" s="103" t="s">
        <v>249</v>
      </c>
    </row>
    <row r="56" spans="1:5" ht="17.25" customHeight="1" x14ac:dyDescent="0.35">
      <c r="A56" s="98"/>
      <c r="B56" s="99" t="s">
        <v>18</v>
      </c>
      <c r="C56" s="98"/>
      <c r="D56" s="243"/>
      <c r="E56" s="103" t="s">
        <v>250</v>
      </c>
    </row>
    <row r="57" spans="1:5" ht="17.25" customHeight="1" x14ac:dyDescent="0.35">
      <c r="A57" s="98"/>
      <c r="B57" s="99" t="s">
        <v>18</v>
      </c>
      <c r="C57" s="98"/>
      <c r="D57" s="243"/>
      <c r="E57" s="103" t="s">
        <v>251</v>
      </c>
    </row>
    <row r="58" spans="1:5" ht="17.25" customHeight="1" x14ac:dyDescent="0.35">
      <c r="A58" s="98"/>
      <c r="B58" s="99" t="s">
        <v>18</v>
      </c>
      <c r="C58" s="98"/>
      <c r="D58" s="243"/>
      <c r="E58" s="103" t="s">
        <v>252</v>
      </c>
    </row>
    <row r="59" spans="1:5" ht="17.25" customHeight="1" x14ac:dyDescent="0.35">
      <c r="A59" s="98"/>
      <c r="B59" s="99" t="s">
        <v>18</v>
      </c>
      <c r="C59" s="98"/>
      <c r="D59" s="243"/>
      <c r="E59" s="103" t="s">
        <v>253</v>
      </c>
    </row>
    <row r="60" spans="1:5" ht="17.25" customHeight="1" x14ac:dyDescent="0.35">
      <c r="A60" s="98"/>
      <c r="B60" s="99" t="s">
        <v>18</v>
      </c>
      <c r="C60" s="98"/>
      <c r="D60" s="243"/>
      <c r="E60" s="103" t="s">
        <v>254</v>
      </c>
    </row>
    <row r="61" spans="1:5" ht="17.25" customHeight="1" x14ac:dyDescent="0.35">
      <c r="A61" s="98"/>
      <c r="B61" s="99" t="s">
        <v>18</v>
      </c>
      <c r="C61" s="98"/>
      <c r="D61" s="243"/>
      <c r="E61" s="103" t="s">
        <v>255</v>
      </c>
    </row>
    <row r="62" spans="1:5" ht="17.25" customHeight="1" x14ac:dyDescent="0.35">
      <c r="A62" s="98"/>
      <c r="B62" s="99" t="s">
        <v>18</v>
      </c>
      <c r="C62" s="98"/>
      <c r="D62" s="243"/>
      <c r="E62" s="103" t="s">
        <v>256</v>
      </c>
    </row>
    <row r="63" spans="1:5" ht="17.25" customHeight="1" x14ac:dyDescent="0.35">
      <c r="A63" s="98"/>
      <c r="B63" s="99" t="s">
        <v>18</v>
      </c>
      <c r="C63" s="98"/>
      <c r="D63" s="243"/>
      <c r="E63" s="103" t="s">
        <v>257</v>
      </c>
    </row>
    <row r="64" spans="1:5" ht="17.25" customHeight="1" x14ac:dyDescent="0.35">
      <c r="A64" s="98"/>
      <c r="B64" s="99" t="s">
        <v>18</v>
      </c>
      <c r="C64" s="98"/>
      <c r="D64" s="243"/>
      <c r="E64" s="103" t="s">
        <v>258</v>
      </c>
    </row>
    <row r="65" spans="1:5" ht="17.25" customHeight="1" x14ac:dyDescent="0.35">
      <c r="A65" s="98"/>
      <c r="B65" s="99" t="s">
        <v>18</v>
      </c>
      <c r="C65" s="98"/>
      <c r="D65" s="243"/>
      <c r="E65" s="103" t="s">
        <v>259</v>
      </c>
    </row>
    <row r="66" spans="1:5" ht="17.25" customHeight="1" x14ac:dyDescent="0.35">
      <c r="A66" s="98"/>
      <c r="B66" s="99" t="s">
        <v>18</v>
      </c>
      <c r="C66" s="98"/>
      <c r="D66" s="243"/>
      <c r="E66" s="103" t="s">
        <v>260</v>
      </c>
    </row>
    <row r="67" spans="1:5" ht="17.25" customHeight="1" x14ac:dyDescent="0.35">
      <c r="A67" s="98"/>
      <c r="B67" s="99" t="s">
        <v>18</v>
      </c>
      <c r="C67" s="98"/>
      <c r="D67" s="243"/>
      <c r="E67" s="103" t="s">
        <v>261</v>
      </c>
    </row>
    <row r="68" spans="1:5" ht="17.25" customHeight="1" x14ac:dyDescent="0.35">
      <c r="A68" s="98"/>
      <c r="B68" s="99" t="s">
        <v>18</v>
      </c>
      <c r="C68" s="98"/>
      <c r="D68" s="243"/>
      <c r="E68" s="103" t="s">
        <v>262</v>
      </c>
    </row>
    <row r="69" spans="1:5" ht="17.25" customHeight="1" x14ac:dyDescent="0.35">
      <c r="A69" s="98"/>
      <c r="B69" s="99" t="s">
        <v>18</v>
      </c>
      <c r="C69" s="98"/>
      <c r="D69" s="243"/>
      <c r="E69" s="103" t="s">
        <v>263</v>
      </c>
    </row>
    <row r="70" spans="1:5" ht="17.25" customHeight="1" x14ac:dyDescent="0.35">
      <c r="A70" s="98"/>
      <c r="B70" s="99" t="s">
        <v>18</v>
      </c>
      <c r="C70" s="98"/>
      <c r="D70" s="243"/>
      <c r="E70" s="103" t="s">
        <v>264</v>
      </c>
    </row>
    <row r="71" spans="1:5" ht="17.25" customHeight="1" x14ac:dyDescent="0.35">
      <c r="A71" s="98"/>
      <c r="B71" s="99" t="s">
        <v>18</v>
      </c>
      <c r="C71" s="98"/>
      <c r="D71" s="250"/>
      <c r="E71" s="103" t="s">
        <v>265</v>
      </c>
    </row>
    <row r="72" spans="1:5" ht="17.25" customHeight="1" x14ac:dyDescent="0.35">
      <c r="A72" s="98"/>
      <c r="B72" s="99" t="s">
        <v>18</v>
      </c>
      <c r="C72" s="98"/>
      <c r="D72" s="250"/>
      <c r="E72" s="103" t="s">
        <v>266</v>
      </c>
    </row>
    <row r="73" spans="1:5" ht="17.25" customHeight="1" x14ac:dyDescent="0.35">
      <c r="A73" s="98"/>
      <c r="B73" s="99" t="s">
        <v>18</v>
      </c>
      <c r="C73" s="98"/>
      <c r="D73" s="250"/>
      <c r="E73" s="103" t="s">
        <v>267</v>
      </c>
    </row>
    <row r="74" spans="1:5" ht="17.25" customHeight="1" x14ac:dyDescent="0.35">
      <c r="A74" s="98"/>
      <c r="B74" s="99" t="s">
        <v>18</v>
      </c>
      <c r="C74" s="98"/>
      <c r="D74" s="251"/>
      <c r="E74" s="109" t="s">
        <v>268</v>
      </c>
    </row>
    <row r="75" spans="1:5" ht="35.25" customHeight="1" x14ac:dyDescent="0.35">
      <c r="A75" s="249" t="s">
        <v>175</v>
      </c>
      <c r="B75" s="249"/>
      <c r="D75" s="241" t="s">
        <v>159</v>
      </c>
      <c r="E75" s="241"/>
    </row>
    <row r="76" spans="1:5" ht="17.25" customHeight="1" x14ac:dyDescent="0.35">
      <c r="A76" s="97" t="s">
        <v>160</v>
      </c>
      <c r="B76" s="97" t="s">
        <v>161</v>
      </c>
      <c r="C76" s="110"/>
      <c r="D76" s="96" t="s">
        <v>160</v>
      </c>
      <c r="E76" s="97" t="s">
        <v>161</v>
      </c>
    </row>
    <row r="77" spans="1:5" ht="17.25" customHeight="1" x14ac:dyDescent="0.35">
      <c r="A77" s="235" t="s">
        <v>269</v>
      </c>
      <c r="B77" s="111" t="s">
        <v>270</v>
      </c>
      <c r="C77" s="102" t="s">
        <v>180</v>
      </c>
      <c r="D77" s="238" t="s">
        <v>271</v>
      </c>
      <c r="E77" s="112" t="s">
        <v>270</v>
      </c>
    </row>
    <row r="78" spans="1:5" ht="17.25" customHeight="1" x14ac:dyDescent="0.35">
      <c r="A78" s="236"/>
      <c r="B78" s="111" t="s">
        <v>272</v>
      </c>
      <c r="C78" s="113"/>
      <c r="D78" s="239"/>
      <c r="E78" s="111" t="s">
        <v>272</v>
      </c>
    </row>
    <row r="79" spans="1:5" ht="17.25" customHeight="1" x14ac:dyDescent="0.35">
      <c r="A79" s="236"/>
      <c r="B79" s="111" t="s">
        <v>273</v>
      </c>
      <c r="C79" s="113"/>
      <c r="D79" s="239"/>
      <c r="E79" s="111" t="s">
        <v>273</v>
      </c>
    </row>
    <row r="80" spans="1:5" ht="17.25" customHeight="1" x14ac:dyDescent="0.35">
      <c r="A80" s="236"/>
      <c r="B80" s="111" t="s">
        <v>274</v>
      </c>
      <c r="C80" s="113"/>
      <c r="D80" s="239"/>
      <c r="E80" s="111" t="s">
        <v>274</v>
      </c>
    </row>
    <row r="81" spans="1:5" ht="17.25" customHeight="1" x14ac:dyDescent="0.35">
      <c r="A81" s="236"/>
      <c r="B81" s="111" t="s">
        <v>275</v>
      </c>
      <c r="C81" s="113"/>
      <c r="D81" s="239"/>
      <c r="E81" s="111" t="s">
        <v>275</v>
      </c>
    </row>
    <row r="82" spans="1:5" ht="17.25" customHeight="1" x14ac:dyDescent="0.35">
      <c r="A82" s="236"/>
      <c r="B82" s="111" t="s">
        <v>276</v>
      </c>
      <c r="C82" s="113"/>
      <c r="D82" s="239"/>
      <c r="E82" s="111" t="s">
        <v>276</v>
      </c>
    </row>
    <row r="83" spans="1:5" ht="17.25" customHeight="1" x14ac:dyDescent="0.35">
      <c r="A83" s="236"/>
      <c r="B83" s="111" t="s">
        <v>277</v>
      </c>
      <c r="C83" s="113"/>
      <c r="D83" s="239"/>
      <c r="E83" s="111" t="s">
        <v>277</v>
      </c>
    </row>
    <row r="84" spans="1:5" ht="17.25" customHeight="1" x14ac:dyDescent="0.35">
      <c r="A84" s="236"/>
      <c r="B84" s="111" t="s">
        <v>278</v>
      </c>
      <c r="C84" s="113"/>
      <c r="D84" s="239"/>
      <c r="E84" s="111" t="s">
        <v>278</v>
      </c>
    </row>
    <row r="85" spans="1:5" ht="17.25" customHeight="1" x14ac:dyDescent="0.35">
      <c r="A85" s="236"/>
      <c r="B85" s="111" t="s">
        <v>279</v>
      </c>
      <c r="C85" s="113"/>
      <c r="D85" s="239"/>
      <c r="E85" s="111" t="s">
        <v>279</v>
      </c>
    </row>
    <row r="86" spans="1:5" ht="17.25" customHeight="1" x14ac:dyDescent="0.35">
      <c r="A86" s="236"/>
      <c r="B86" s="111" t="s">
        <v>280</v>
      </c>
      <c r="C86" s="113"/>
      <c r="D86" s="239"/>
      <c r="E86" s="111" t="s">
        <v>280</v>
      </c>
    </row>
    <row r="87" spans="1:5" ht="17.25" customHeight="1" x14ac:dyDescent="0.35">
      <c r="A87" s="236"/>
      <c r="B87" s="111" t="s">
        <v>281</v>
      </c>
      <c r="C87" s="113"/>
      <c r="D87" s="239"/>
      <c r="E87" s="111" t="s">
        <v>281</v>
      </c>
    </row>
    <row r="88" spans="1:5" ht="17.25" customHeight="1" x14ac:dyDescent="0.35">
      <c r="A88" s="236"/>
      <c r="B88" s="111" t="s">
        <v>282</v>
      </c>
      <c r="C88" s="113"/>
      <c r="D88" s="239"/>
      <c r="E88" s="111" t="s">
        <v>282</v>
      </c>
    </row>
    <row r="89" spans="1:5" ht="17.25" customHeight="1" x14ac:dyDescent="0.35">
      <c r="A89" s="236"/>
      <c r="B89" s="111" t="s">
        <v>283</v>
      </c>
      <c r="C89" s="113"/>
      <c r="D89" s="239"/>
      <c r="E89" s="111" t="s">
        <v>283</v>
      </c>
    </row>
    <row r="90" spans="1:5" ht="17.25" customHeight="1" x14ac:dyDescent="0.35">
      <c r="A90" s="236"/>
      <c r="B90" s="111" t="s">
        <v>284</v>
      </c>
      <c r="C90" s="113"/>
      <c r="D90" s="239"/>
      <c r="E90" s="111" t="s">
        <v>284</v>
      </c>
    </row>
    <row r="91" spans="1:5" ht="17.25" customHeight="1" x14ac:dyDescent="0.35">
      <c r="A91" s="236"/>
      <c r="B91" s="111" t="s">
        <v>285</v>
      </c>
      <c r="C91" s="102" t="s">
        <v>180</v>
      </c>
      <c r="D91" s="239"/>
      <c r="E91" s="111" t="s">
        <v>285</v>
      </c>
    </row>
    <row r="92" spans="1:5" ht="17.25" customHeight="1" x14ac:dyDescent="0.35">
      <c r="A92" s="236"/>
      <c r="B92" s="111" t="s">
        <v>286</v>
      </c>
      <c r="C92" s="113"/>
      <c r="D92" s="239"/>
      <c r="E92" s="111" t="s">
        <v>286</v>
      </c>
    </row>
    <row r="93" spans="1:5" ht="17.25" customHeight="1" x14ac:dyDescent="0.35">
      <c r="A93" s="236"/>
      <c r="B93" s="111" t="s">
        <v>287</v>
      </c>
      <c r="C93" s="113"/>
      <c r="D93" s="239"/>
      <c r="E93" s="111" t="s">
        <v>287</v>
      </c>
    </row>
    <row r="94" spans="1:5" ht="17.25" customHeight="1" x14ac:dyDescent="0.35">
      <c r="A94" s="236"/>
      <c r="B94" s="111" t="s">
        <v>288</v>
      </c>
      <c r="C94" s="113"/>
      <c r="D94" s="239"/>
      <c r="E94" s="111" t="s">
        <v>288</v>
      </c>
    </row>
    <row r="95" spans="1:5" ht="17.25" customHeight="1" x14ac:dyDescent="0.35">
      <c r="A95" s="236"/>
      <c r="B95" s="111" t="s">
        <v>289</v>
      </c>
      <c r="C95" s="113"/>
      <c r="D95" s="239"/>
      <c r="E95" s="111" t="s">
        <v>289</v>
      </c>
    </row>
    <row r="96" spans="1:5" ht="17.25" customHeight="1" x14ac:dyDescent="0.35">
      <c r="A96" s="236"/>
      <c r="B96" s="111" t="s">
        <v>290</v>
      </c>
      <c r="C96" s="113"/>
      <c r="D96" s="239"/>
      <c r="E96" s="111" t="s">
        <v>290</v>
      </c>
    </row>
    <row r="97" spans="1:5" ht="17.25" customHeight="1" x14ac:dyDescent="0.35">
      <c r="A97" s="236"/>
      <c r="B97" s="111" t="s">
        <v>291</v>
      </c>
      <c r="C97" s="113"/>
      <c r="D97" s="239"/>
      <c r="E97" s="111" t="s">
        <v>291</v>
      </c>
    </row>
    <row r="98" spans="1:5" ht="17.25" customHeight="1" x14ac:dyDescent="0.35">
      <c r="A98" s="236"/>
      <c r="B98" s="111" t="s">
        <v>292</v>
      </c>
      <c r="C98" s="113"/>
      <c r="D98" s="239"/>
      <c r="E98" s="111" t="s">
        <v>292</v>
      </c>
    </row>
    <row r="99" spans="1:5" ht="17.25" customHeight="1" x14ac:dyDescent="0.35">
      <c r="A99" s="236"/>
      <c r="B99" s="111" t="s">
        <v>293</v>
      </c>
      <c r="C99" s="113"/>
      <c r="D99" s="239"/>
      <c r="E99" s="111" t="s">
        <v>293</v>
      </c>
    </row>
    <row r="100" spans="1:5" ht="17.25" customHeight="1" x14ac:dyDescent="0.35">
      <c r="A100" s="236"/>
      <c r="B100" s="111" t="s">
        <v>294</v>
      </c>
      <c r="C100" s="113"/>
      <c r="D100" s="239"/>
      <c r="E100" s="111" t="s">
        <v>294</v>
      </c>
    </row>
    <row r="101" spans="1:5" ht="17.25" customHeight="1" x14ac:dyDescent="0.35">
      <c r="A101" s="236"/>
      <c r="B101" s="111" t="s">
        <v>295</v>
      </c>
      <c r="C101" s="113"/>
      <c r="D101" s="239"/>
      <c r="E101" s="111" t="s">
        <v>295</v>
      </c>
    </row>
    <row r="102" spans="1:5" ht="17.25" customHeight="1" x14ac:dyDescent="0.35">
      <c r="A102" s="236"/>
      <c r="B102" s="111" t="s">
        <v>296</v>
      </c>
      <c r="C102" s="113"/>
      <c r="D102" s="239"/>
      <c r="E102" s="111" t="s">
        <v>296</v>
      </c>
    </row>
    <row r="103" spans="1:5" ht="17.25" customHeight="1" x14ac:dyDescent="0.35">
      <c r="A103" s="236"/>
      <c r="B103" s="111" t="s">
        <v>297</v>
      </c>
      <c r="C103" s="113"/>
      <c r="D103" s="239"/>
      <c r="E103" s="111" t="s">
        <v>297</v>
      </c>
    </row>
    <row r="104" spans="1:5" ht="17.25" customHeight="1" x14ac:dyDescent="0.35">
      <c r="A104" s="236"/>
      <c r="B104" s="111" t="s">
        <v>298</v>
      </c>
      <c r="C104" s="102" t="s">
        <v>180</v>
      </c>
      <c r="D104" s="240"/>
      <c r="E104" s="114" t="s">
        <v>298</v>
      </c>
    </row>
    <row r="105" spans="1:5" ht="96" customHeight="1" x14ac:dyDescent="0.35">
      <c r="A105" s="236"/>
      <c r="B105" s="115" t="s">
        <v>299</v>
      </c>
      <c r="C105" s="116"/>
      <c r="D105" s="117" t="s">
        <v>300</v>
      </c>
      <c r="E105" s="118" t="s">
        <v>299</v>
      </c>
    </row>
    <row r="106" spans="1:5" ht="96" customHeight="1" x14ac:dyDescent="0.35">
      <c r="A106" s="237"/>
      <c r="B106" s="119" t="s">
        <v>301</v>
      </c>
      <c r="C106" s="116"/>
      <c r="D106" s="117" t="s">
        <v>302</v>
      </c>
      <c r="E106" s="118" t="s">
        <v>301</v>
      </c>
    </row>
    <row r="107" spans="1:5" ht="35.25" customHeight="1" x14ac:dyDescent="0.35">
      <c r="A107" s="249" t="s">
        <v>175</v>
      </c>
      <c r="B107" s="249"/>
      <c r="D107" s="241" t="s">
        <v>159</v>
      </c>
      <c r="E107" s="241"/>
    </row>
    <row r="108" spans="1:5" ht="17.25" customHeight="1" x14ac:dyDescent="0.35">
      <c r="A108" s="97" t="s">
        <v>160</v>
      </c>
      <c r="B108" s="97"/>
      <c r="C108" s="110"/>
      <c r="D108" s="96" t="s">
        <v>160</v>
      </c>
      <c r="E108" s="97" t="s">
        <v>161</v>
      </c>
    </row>
    <row r="109" spans="1:5" ht="17.25" customHeight="1" x14ac:dyDescent="0.35">
      <c r="A109" s="255" t="s">
        <v>303</v>
      </c>
      <c r="B109" s="256" t="s">
        <v>304</v>
      </c>
      <c r="D109" s="252" t="s">
        <v>82</v>
      </c>
      <c r="E109" s="134" t="s">
        <v>305</v>
      </c>
    </row>
    <row r="110" spans="1:5" ht="17.25" customHeight="1" x14ac:dyDescent="0.35">
      <c r="A110" s="253"/>
      <c r="B110" s="257"/>
      <c r="C110" s="94" t="s">
        <v>306</v>
      </c>
      <c r="D110" s="253"/>
      <c r="E110" s="135" t="s">
        <v>307</v>
      </c>
    </row>
    <row r="111" spans="1:5" ht="17.25" customHeight="1" x14ac:dyDescent="0.35">
      <c r="A111" s="253"/>
      <c r="B111" s="257"/>
      <c r="D111" s="253"/>
      <c r="E111" s="135" t="s">
        <v>308</v>
      </c>
    </row>
    <row r="112" spans="1:5" ht="17.25" customHeight="1" x14ac:dyDescent="0.35">
      <c r="A112" s="254"/>
      <c r="B112" s="258"/>
      <c r="D112" s="254"/>
      <c r="E112" s="136" t="s">
        <v>309</v>
      </c>
    </row>
  </sheetData>
  <mergeCells count="14">
    <mergeCell ref="A107:B107"/>
    <mergeCell ref="D107:E107"/>
    <mergeCell ref="D109:D112"/>
    <mergeCell ref="A109:A112"/>
    <mergeCell ref="B109:B112"/>
    <mergeCell ref="A77:A106"/>
    <mergeCell ref="D77:D104"/>
    <mergeCell ref="D1:E1"/>
    <mergeCell ref="D3:D36"/>
    <mergeCell ref="A15:B15"/>
    <mergeCell ref="A17:A46"/>
    <mergeCell ref="A75:B75"/>
    <mergeCell ref="D75:E75"/>
    <mergeCell ref="D37:D74"/>
  </mergeCells>
  <phoneticPr fontId="10"/>
  <pageMargins left="0.70866141732283472" right="0.70866141732283472" top="0.55118110236220474" bottom="0.35433070866141736" header="0" footer="0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J74"/>
  <sheetViews>
    <sheetView topLeftCell="A54" zoomScaleNormal="100" workbookViewId="0">
      <selection activeCell="B13" sqref="B13:D72"/>
    </sheetView>
  </sheetViews>
  <sheetFormatPr defaultColWidth="10.28515625" defaultRowHeight="24" customHeight="1" x14ac:dyDescent="0.35"/>
  <cols>
    <col min="1" max="1" width="3" style="164" customWidth="1"/>
    <col min="2" max="2" width="19" style="4" customWidth="1"/>
    <col min="3" max="3" width="8.85546875" style="4" hidden="1" customWidth="1"/>
    <col min="4" max="4" width="61.140625" style="2" customWidth="1"/>
    <col min="5" max="5" width="12" style="3" customWidth="1"/>
    <col min="6" max="6" width="17.42578125" style="3" customWidth="1"/>
    <col min="7" max="7" width="10.28515625" style="3"/>
    <col min="8" max="8" width="38.85546875" style="3" customWidth="1"/>
    <col min="9" max="16384" width="10.28515625" style="3"/>
  </cols>
  <sheetData>
    <row r="1" spans="1:10" ht="24" customHeight="1" x14ac:dyDescent="0.35">
      <c r="A1" s="163"/>
      <c r="B1" s="211" t="s">
        <v>0</v>
      </c>
      <c r="C1" s="212"/>
      <c r="D1" s="259" t="s">
        <v>310</v>
      </c>
      <c r="E1" s="260"/>
      <c r="F1" s="27" t="s">
        <v>311</v>
      </c>
      <c r="G1" s="224" t="str">
        <f>公共図書館価格表!E2</f>
        <v>政令市価格 100,001～200,000人用</v>
      </c>
    </row>
    <row r="2" spans="1:10" ht="24" customHeight="1" x14ac:dyDescent="0.35">
      <c r="A2" s="163"/>
      <c r="B2" s="213"/>
      <c r="C2" s="212"/>
      <c r="F2" s="12"/>
    </row>
    <row r="3" spans="1:10" ht="10.5" customHeight="1" thickBot="1" x14ac:dyDescent="0.4">
      <c r="A3" s="163"/>
      <c r="C3" s="1"/>
      <c r="D3" s="220" t="s">
        <v>345</v>
      </c>
    </row>
    <row r="4" spans="1:10" ht="27" customHeight="1" thickBot="1" x14ac:dyDescent="0.4">
      <c r="A4" s="163"/>
      <c r="B4" s="16" t="s">
        <v>3</v>
      </c>
      <c r="C4" s="1"/>
      <c r="D4" s="29"/>
      <c r="E4" s="30" t="s">
        <v>4</v>
      </c>
      <c r="F4" s="26"/>
    </row>
    <row r="5" spans="1:10" ht="21" customHeight="1" thickBot="1" x14ac:dyDescent="0.4">
      <c r="A5" s="163"/>
      <c r="B5" s="16" t="s">
        <v>2</v>
      </c>
      <c r="C5" s="28"/>
      <c r="D5" s="38"/>
      <c r="E5" s="3" t="s">
        <v>346</v>
      </c>
    </row>
    <row r="6" spans="1:10" ht="24.75" customHeight="1" thickBot="1" x14ac:dyDescent="0.4">
      <c r="A6" s="163"/>
      <c r="B6" s="16" t="s">
        <v>5</v>
      </c>
      <c r="C6" s="28"/>
      <c r="D6" s="31"/>
      <c r="E6" s="14"/>
    </row>
    <row r="7" spans="1:10" ht="12" customHeight="1" x14ac:dyDescent="0.35">
      <c r="A7" s="163"/>
      <c r="B7" s="16"/>
      <c r="C7" s="13"/>
      <c r="D7" s="221"/>
      <c r="E7" s="14"/>
    </row>
    <row r="8" spans="1:10" s="81" customFormat="1" ht="24.75" customHeight="1" x14ac:dyDescent="0.35">
      <c r="A8" s="78"/>
      <c r="B8" s="222" t="s">
        <v>347</v>
      </c>
      <c r="C8" s="85"/>
      <c r="D8" s="223"/>
      <c r="E8" s="233" t="s">
        <v>348</v>
      </c>
      <c r="F8" s="234"/>
      <c r="G8" s="234"/>
      <c r="H8" s="234"/>
      <c r="I8" s="234"/>
      <c r="J8" s="234"/>
    </row>
    <row r="9" spans="1:10" s="81" customFormat="1" ht="24.75" customHeight="1" x14ac:dyDescent="0.35">
      <c r="A9" s="78"/>
      <c r="B9" s="222" t="s">
        <v>349</v>
      </c>
      <c r="C9" s="85"/>
      <c r="D9" s="223"/>
      <c r="E9" s="233"/>
      <c r="F9" s="234"/>
      <c r="G9" s="234"/>
      <c r="H9" s="234"/>
      <c r="I9" s="234"/>
      <c r="J9" s="234"/>
    </row>
    <row r="11" spans="1:10" ht="9" customHeight="1" x14ac:dyDescent="0.35">
      <c r="G11" s="61"/>
    </row>
    <row r="12" spans="1:10" ht="26.25" customHeight="1" thickBot="1" x14ac:dyDescent="0.4">
      <c r="A12" s="6" t="s">
        <v>6</v>
      </c>
      <c r="B12" s="7" t="s">
        <v>7</v>
      </c>
      <c r="C12" s="7" t="s">
        <v>8</v>
      </c>
      <c r="D12" s="186" t="s">
        <v>313</v>
      </c>
      <c r="E12" s="129" t="s">
        <v>314</v>
      </c>
      <c r="F12" s="8" t="s">
        <v>315</v>
      </c>
      <c r="G12" s="62" t="s">
        <v>12</v>
      </c>
      <c r="H12" s="133" t="s">
        <v>14</v>
      </c>
    </row>
    <row r="13" spans="1:10" ht="25.5" customHeight="1" x14ac:dyDescent="0.35">
      <c r="A13" s="165">
        <v>1</v>
      </c>
      <c r="B13" s="158" t="s">
        <v>15</v>
      </c>
      <c r="C13" s="18" t="s">
        <v>16</v>
      </c>
      <c r="D13" s="126" t="s">
        <v>17</v>
      </c>
      <c r="E13" s="130"/>
      <c r="F13" s="32" t="str">
        <f>IFERROR(VLOOKUP(E13,価格表!A$5:BZ$17,2,FALSE),"")</f>
        <v/>
      </c>
      <c r="G13" s="202"/>
      <c r="H13" s="192"/>
    </row>
    <row r="14" spans="1:10" ht="25.5" customHeight="1" x14ac:dyDescent="0.35">
      <c r="A14" s="166">
        <v>2</v>
      </c>
      <c r="B14" s="159" t="s">
        <v>19</v>
      </c>
      <c r="C14" s="20" t="s">
        <v>16</v>
      </c>
      <c r="D14" s="127" t="s">
        <v>20</v>
      </c>
      <c r="E14" s="131"/>
      <c r="F14" s="32" t="str">
        <f>IFERROR(VLOOKUP(E14,価格表!A$5:BZ$17,3,FALSE),"")</f>
        <v/>
      </c>
      <c r="G14" s="203"/>
      <c r="H14" s="193"/>
    </row>
    <row r="15" spans="1:10" ht="25.5" customHeight="1" x14ac:dyDescent="0.35">
      <c r="A15" s="166">
        <v>3</v>
      </c>
      <c r="B15" s="159" t="s">
        <v>21</v>
      </c>
      <c r="C15" s="20" t="s">
        <v>16</v>
      </c>
      <c r="D15" s="127" t="s">
        <v>22</v>
      </c>
      <c r="E15" s="131"/>
      <c r="F15" s="32" t="str">
        <f>IFERROR(VLOOKUP(E15,価格表!A$5:BZ$17,4,FALSE),"")</f>
        <v/>
      </c>
      <c r="G15" s="203"/>
      <c r="H15" s="193"/>
    </row>
    <row r="16" spans="1:10" ht="25.5" customHeight="1" x14ac:dyDescent="0.35">
      <c r="A16" s="166">
        <v>4</v>
      </c>
      <c r="B16" s="159" t="s">
        <v>23</v>
      </c>
      <c r="C16" s="20" t="s">
        <v>16</v>
      </c>
      <c r="D16" s="127" t="s">
        <v>24</v>
      </c>
      <c r="E16" s="131"/>
      <c r="F16" s="32" t="str">
        <f>IFERROR(VLOOKUP(E16,価格表!A$5:BZ$17,5,FALSE),"")</f>
        <v/>
      </c>
      <c r="G16" s="203"/>
      <c r="H16" s="193"/>
    </row>
    <row r="17" spans="1:8" ht="25.5" customHeight="1" x14ac:dyDescent="0.35">
      <c r="A17" s="166">
        <v>5</v>
      </c>
      <c r="B17" s="159" t="s">
        <v>25</v>
      </c>
      <c r="C17" s="20" t="s">
        <v>16</v>
      </c>
      <c r="D17" s="127" t="s">
        <v>26</v>
      </c>
      <c r="E17" s="131"/>
      <c r="F17" s="32" t="str">
        <f>IFERROR(VLOOKUP(E17,価格表!A$5:BZ$17,6,FALSE),"")</f>
        <v/>
      </c>
      <c r="G17" s="203"/>
      <c r="H17" s="193"/>
    </row>
    <row r="18" spans="1:8" ht="25.5" customHeight="1" x14ac:dyDescent="0.35">
      <c r="A18" s="166">
        <v>6</v>
      </c>
      <c r="B18" s="159" t="s">
        <v>27</v>
      </c>
      <c r="C18" s="20" t="s">
        <v>16</v>
      </c>
      <c r="D18" s="127" t="s">
        <v>28</v>
      </c>
      <c r="E18" s="131"/>
      <c r="F18" s="32" t="str">
        <f>IFERROR(VLOOKUP(E18,価格表!A$5:BZ$17,7,FALSE),"")</f>
        <v/>
      </c>
      <c r="G18" s="203"/>
      <c r="H18" s="193"/>
    </row>
    <row r="19" spans="1:8" ht="25.5" customHeight="1" x14ac:dyDescent="0.35">
      <c r="A19" s="166">
        <v>7</v>
      </c>
      <c r="B19" s="159" t="s">
        <v>29</v>
      </c>
      <c r="C19" s="20" t="s">
        <v>16</v>
      </c>
      <c r="D19" s="127" t="s">
        <v>30</v>
      </c>
      <c r="E19" s="131"/>
      <c r="F19" s="32" t="str">
        <f>IFERROR(VLOOKUP(E19,価格表!A$5:BZ$17,8,FALSE),"")</f>
        <v/>
      </c>
      <c r="G19" s="203"/>
      <c r="H19" s="193"/>
    </row>
    <row r="20" spans="1:8" ht="25.5" customHeight="1" x14ac:dyDescent="0.35">
      <c r="A20" s="166">
        <v>8</v>
      </c>
      <c r="B20" s="159" t="s">
        <v>31</v>
      </c>
      <c r="C20" s="20" t="s">
        <v>16</v>
      </c>
      <c r="D20" s="127" t="s">
        <v>32</v>
      </c>
      <c r="E20" s="131"/>
      <c r="F20" s="32" t="str">
        <f>IFERROR(VLOOKUP(E20,価格表!A$5:BZ$17,9,FALSE),"")</f>
        <v/>
      </c>
      <c r="G20" s="203"/>
      <c r="H20" s="193"/>
    </row>
    <row r="21" spans="1:8" ht="25.5" customHeight="1" x14ac:dyDescent="0.35">
      <c r="A21" s="166">
        <v>9</v>
      </c>
      <c r="B21" s="159" t="s">
        <v>33</v>
      </c>
      <c r="C21" s="20" t="s">
        <v>16</v>
      </c>
      <c r="D21" s="127" t="s">
        <v>34</v>
      </c>
      <c r="E21" s="131"/>
      <c r="F21" s="32" t="str">
        <f>IFERROR(VLOOKUP(E21,価格表!A$5:BZ$17,10,FALSE),"")</f>
        <v/>
      </c>
      <c r="G21" s="203"/>
      <c r="H21" s="193"/>
    </row>
    <row r="22" spans="1:8" ht="25.5" customHeight="1" x14ac:dyDescent="0.35">
      <c r="A22" s="166">
        <v>10</v>
      </c>
      <c r="B22" s="159" t="s">
        <v>35</v>
      </c>
      <c r="C22" s="20" t="s">
        <v>16</v>
      </c>
      <c r="D22" s="127" t="s">
        <v>36</v>
      </c>
      <c r="E22" s="131"/>
      <c r="F22" s="32" t="str">
        <f>IFERROR(VLOOKUP(E22,価格表!A$5:BZ$17,11,FALSE),"")</f>
        <v/>
      </c>
      <c r="G22" s="203"/>
      <c r="H22" s="193"/>
    </row>
    <row r="23" spans="1:8" ht="25.5" customHeight="1" x14ac:dyDescent="0.35">
      <c r="A23" s="166">
        <v>11</v>
      </c>
      <c r="B23" s="159" t="s">
        <v>37</v>
      </c>
      <c r="C23" s="20" t="s">
        <v>16</v>
      </c>
      <c r="D23" s="127" t="s">
        <v>38</v>
      </c>
      <c r="E23" s="131"/>
      <c r="F23" s="32" t="str">
        <f>IFERROR(VLOOKUP(E23,価格表!A$5:BZ$17,12,FALSE),"")</f>
        <v/>
      </c>
      <c r="G23" s="203"/>
      <c r="H23" s="193"/>
    </row>
    <row r="24" spans="1:8" ht="25.5" customHeight="1" x14ac:dyDescent="0.35">
      <c r="A24" s="166">
        <v>12</v>
      </c>
      <c r="B24" s="159" t="s">
        <v>39</v>
      </c>
      <c r="C24" s="20" t="s">
        <v>40</v>
      </c>
      <c r="D24" s="210" t="s">
        <v>41</v>
      </c>
      <c r="E24" s="131"/>
      <c r="F24" s="32" t="str">
        <f>IFERROR(VLOOKUP(E24,価格表!A$5:BZ$17,13,FALSE),"")</f>
        <v/>
      </c>
      <c r="G24" s="204" t="s">
        <v>42</v>
      </c>
      <c r="H24" s="194" t="s">
        <v>43</v>
      </c>
    </row>
    <row r="25" spans="1:8" ht="25.5" customHeight="1" x14ac:dyDescent="0.35">
      <c r="A25" s="166">
        <v>13</v>
      </c>
      <c r="B25" s="159" t="s">
        <v>44</v>
      </c>
      <c r="C25" s="20" t="s">
        <v>40</v>
      </c>
      <c r="D25" s="127" t="s">
        <v>45</v>
      </c>
      <c r="E25" s="131"/>
      <c r="F25" s="32" t="str">
        <f>IFERROR(VLOOKUP(E25,価格表!A$5:BZ$17,14,FALSE),"")</f>
        <v/>
      </c>
      <c r="G25" s="203"/>
      <c r="H25" s="193"/>
    </row>
    <row r="26" spans="1:8" ht="25.5" customHeight="1" x14ac:dyDescent="0.35">
      <c r="A26" s="166">
        <v>14</v>
      </c>
      <c r="B26" s="159" t="s">
        <v>46</v>
      </c>
      <c r="C26" s="20" t="s">
        <v>40</v>
      </c>
      <c r="D26" s="127" t="s">
        <v>47</v>
      </c>
      <c r="E26" s="131"/>
      <c r="F26" s="32" t="str">
        <f>IFERROR(VLOOKUP(E26,価格表!A$5:BZ$17,15,FALSE),"")</f>
        <v/>
      </c>
      <c r="G26" s="203"/>
      <c r="H26" s="193"/>
    </row>
    <row r="27" spans="1:8" ht="25.5" customHeight="1" x14ac:dyDescent="0.35">
      <c r="A27" s="166">
        <v>15</v>
      </c>
      <c r="B27" s="159" t="s">
        <v>48</v>
      </c>
      <c r="C27" s="20" t="s">
        <v>40</v>
      </c>
      <c r="D27" s="127" t="s">
        <v>49</v>
      </c>
      <c r="E27" s="131"/>
      <c r="F27" s="32" t="str">
        <f>IFERROR(VLOOKUP(E27,価格表!A$5:BZ$17,16,FALSE),"")</f>
        <v/>
      </c>
      <c r="G27" s="203"/>
      <c r="H27" s="193"/>
    </row>
    <row r="28" spans="1:8" ht="25.5" customHeight="1" x14ac:dyDescent="0.35">
      <c r="A28" s="166">
        <v>16</v>
      </c>
      <c r="B28" s="159" t="s">
        <v>50</v>
      </c>
      <c r="C28" s="20" t="s">
        <v>40</v>
      </c>
      <c r="D28" s="127" t="s">
        <v>51</v>
      </c>
      <c r="E28" s="131"/>
      <c r="F28" s="32" t="str">
        <f>IFERROR(VLOOKUP(E28,価格表!A$5:BZ$17,17,FALSE),"")</f>
        <v/>
      </c>
      <c r="G28" s="203"/>
      <c r="H28" s="193"/>
    </row>
    <row r="29" spans="1:8" ht="25.5" customHeight="1" x14ac:dyDescent="0.35">
      <c r="A29" s="166">
        <v>17</v>
      </c>
      <c r="B29" s="159" t="s">
        <v>52</v>
      </c>
      <c r="C29" s="20" t="s">
        <v>40</v>
      </c>
      <c r="D29" s="127" t="s">
        <v>316</v>
      </c>
      <c r="E29" s="131"/>
      <c r="F29" s="32" t="str">
        <f>IFERROR(VLOOKUP(E29,価格表!A$5:BZ$17,18,FALSE),"")</f>
        <v/>
      </c>
      <c r="G29" s="204"/>
      <c r="H29" s="194" t="s">
        <v>53</v>
      </c>
    </row>
    <row r="30" spans="1:8" ht="25.5" customHeight="1" x14ac:dyDescent="0.35">
      <c r="A30" s="166">
        <v>18</v>
      </c>
      <c r="B30" s="159" t="s">
        <v>54</v>
      </c>
      <c r="C30" s="20" t="s">
        <v>40</v>
      </c>
      <c r="D30" s="127" t="s">
        <v>55</v>
      </c>
      <c r="E30" s="131"/>
      <c r="F30" s="32" t="str">
        <f>IFERROR(VLOOKUP(E30,価格表!A$5:BZ$17,19,FALSE),"")</f>
        <v/>
      </c>
      <c r="G30" s="203" t="s">
        <v>56</v>
      </c>
      <c r="H30" s="193"/>
    </row>
    <row r="31" spans="1:8" ht="25.5" customHeight="1" x14ac:dyDescent="0.35">
      <c r="A31" s="166">
        <v>19</v>
      </c>
      <c r="B31" s="159" t="s">
        <v>57</v>
      </c>
      <c r="C31" s="20" t="s">
        <v>40</v>
      </c>
      <c r="D31" s="127" t="s">
        <v>58</v>
      </c>
      <c r="E31" s="131"/>
      <c r="F31" s="32" t="str">
        <f>IFERROR(VLOOKUP(E31,価格表!A$5:BZ$17,20,FALSE),"")</f>
        <v/>
      </c>
      <c r="G31" s="203"/>
      <c r="H31" s="193"/>
    </row>
    <row r="32" spans="1:8" ht="25.5" customHeight="1" x14ac:dyDescent="0.35">
      <c r="A32" s="166">
        <v>20</v>
      </c>
      <c r="B32" s="159" t="s">
        <v>355</v>
      </c>
      <c r="C32" s="20" t="s">
        <v>40</v>
      </c>
      <c r="D32" s="127" t="s">
        <v>354</v>
      </c>
      <c r="E32" s="131"/>
      <c r="F32" s="32" t="str">
        <f>IFERROR(VLOOKUP(E32,価格表!A$5:BZ$17,21,FALSE),"")</f>
        <v/>
      </c>
      <c r="G32" s="203"/>
      <c r="H32" s="193"/>
    </row>
    <row r="33" spans="1:8" ht="25.5" customHeight="1" x14ac:dyDescent="0.35">
      <c r="A33" s="166">
        <v>21</v>
      </c>
      <c r="B33" s="159" t="s">
        <v>59</v>
      </c>
      <c r="C33" s="20" t="s">
        <v>40</v>
      </c>
      <c r="D33" s="210" t="s">
        <v>60</v>
      </c>
      <c r="E33" s="131"/>
      <c r="F33" s="32" t="str">
        <f>IFERROR(VLOOKUP(E33,価格表!A$5:BZ$17,22,FALSE),"")</f>
        <v/>
      </c>
      <c r="G33" s="204" t="s">
        <v>42</v>
      </c>
      <c r="H33" s="193" t="s">
        <v>61</v>
      </c>
    </row>
    <row r="34" spans="1:8" ht="25.5" customHeight="1" x14ac:dyDescent="0.35">
      <c r="A34" s="166">
        <v>22</v>
      </c>
      <c r="B34" s="159" t="s">
        <v>62</v>
      </c>
      <c r="C34" s="20" t="s">
        <v>40</v>
      </c>
      <c r="D34" s="210" t="s">
        <v>63</v>
      </c>
      <c r="E34" s="131"/>
      <c r="F34" s="32" t="str">
        <f>IFERROR(VLOOKUP(E34,価格表!A$5:BZ$17,23,FALSE),"")</f>
        <v/>
      </c>
      <c r="G34" s="204" t="s">
        <v>42</v>
      </c>
      <c r="H34" s="193" t="s">
        <v>61</v>
      </c>
    </row>
    <row r="35" spans="1:8" ht="25.5" customHeight="1" x14ac:dyDescent="0.35">
      <c r="A35" s="167">
        <v>23</v>
      </c>
      <c r="B35" s="160" t="s">
        <v>64</v>
      </c>
      <c r="C35" s="22" t="s">
        <v>65</v>
      </c>
      <c r="D35" s="127" t="s">
        <v>66</v>
      </c>
      <c r="E35" s="131"/>
      <c r="F35" s="32" t="str">
        <f>IFERROR(VLOOKUP(E35,価格表!A$5:BZ$17,24,FALSE),"")</f>
        <v/>
      </c>
      <c r="G35" s="205"/>
      <c r="H35" s="193"/>
    </row>
    <row r="36" spans="1:8" ht="25.5" customHeight="1" x14ac:dyDescent="0.35">
      <c r="A36" s="167">
        <v>24</v>
      </c>
      <c r="B36" s="160" t="s">
        <v>67</v>
      </c>
      <c r="C36" s="22" t="s">
        <v>65</v>
      </c>
      <c r="D36" s="187" t="s">
        <v>68</v>
      </c>
      <c r="E36" s="131"/>
      <c r="F36" s="32" t="str">
        <f>IFERROR(VLOOKUP(E36,価格表!A$5:BZ$17,25,FALSE),"")</f>
        <v/>
      </c>
      <c r="G36" s="205"/>
      <c r="H36" s="195"/>
    </row>
    <row r="37" spans="1:8" ht="25.5" customHeight="1" x14ac:dyDescent="0.35">
      <c r="A37" s="167">
        <v>25</v>
      </c>
      <c r="B37" s="160" t="s">
        <v>69</v>
      </c>
      <c r="C37" s="22" t="s">
        <v>65</v>
      </c>
      <c r="D37" s="187" t="s">
        <v>70</v>
      </c>
      <c r="E37" s="131"/>
      <c r="F37" s="32" t="str">
        <f>IFERROR(VLOOKUP(E37,価格表!A$5:BZ$17,26,FALSE),"")</f>
        <v/>
      </c>
      <c r="G37" s="205"/>
      <c r="H37" s="195"/>
    </row>
    <row r="38" spans="1:8" ht="25.5" customHeight="1" x14ac:dyDescent="0.35">
      <c r="A38" s="167">
        <v>26</v>
      </c>
      <c r="B38" s="160" t="s">
        <v>71</v>
      </c>
      <c r="C38" s="22" t="s">
        <v>72</v>
      </c>
      <c r="D38" s="127" t="s">
        <v>73</v>
      </c>
      <c r="E38" s="131"/>
      <c r="F38" s="32" t="str">
        <f>IFERROR(VLOOKUP(E38,価格表!A$5:BZ$17,27,FALSE),"")</f>
        <v/>
      </c>
      <c r="G38" s="205"/>
      <c r="H38" s="193"/>
    </row>
    <row r="39" spans="1:8" ht="25.5" customHeight="1" x14ac:dyDescent="0.35">
      <c r="A39" s="168">
        <v>27</v>
      </c>
      <c r="B39" s="161" t="s">
        <v>74</v>
      </c>
      <c r="C39" s="40" t="s">
        <v>72</v>
      </c>
      <c r="D39" s="187" t="s">
        <v>75</v>
      </c>
      <c r="E39" s="131"/>
      <c r="F39" s="32" t="str">
        <f>IFERROR(VLOOKUP(E39,価格表!A$5:BZ$17,28,FALSE),"")</f>
        <v/>
      </c>
      <c r="G39" s="206"/>
      <c r="H39" s="195"/>
    </row>
    <row r="40" spans="1:8" ht="25.5" customHeight="1" x14ac:dyDescent="0.35">
      <c r="A40" s="168">
        <v>28</v>
      </c>
      <c r="B40" s="161" t="s">
        <v>76</v>
      </c>
      <c r="C40" s="40" t="s">
        <v>72</v>
      </c>
      <c r="D40" s="187" t="s">
        <v>77</v>
      </c>
      <c r="E40" s="131"/>
      <c r="F40" s="32" t="str">
        <f>IFERROR(VLOOKUP(E40,価格表!A$5:BZ$17,29,FALSE),"")</f>
        <v/>
      </c>
      <c r="G40" s="206"/>
      <c r="H40" s="195"/>
    </row>
    <row r="41" spans="1:8" ht="25.5" customHeight="1" x14ac:dyDescent="0.35">
      <c r="A41" s="168">
        <v>29</v>
      </c>
      <c r="B41" s="161" t="s">
        <v>78</v>
      </c>
      <c r="C41" s="40" t="s">
        <v>79</v>
      </c>
      <c r="D41" s="127" t="s">
        <v>80</v>
      </c>
      <c r="E41" s="131"/>
      <c r="F41" s="32" t="str">
        <f>IFERROR(VLOOKUP(E41,価格表!A$5:BZ$17,30,FALSE),"")</f>
        <v/>
      </c>
      <c r="G41" s="206"/>
      <c r="H41" s="193"/>
    </row>
    <row r="42" spans="1:8" ht="25.5" customHeight="1" x14ac:dyDescent="0.35">
      <c r="A42" s="168">
        <v>30</v>
      </c>
      <c r="B42" s="161" t="s">
        <v>81</v>
      </c>
      <c r="C42" s="40" t="s">
        <v>79</v>
      </c>
      <c r="D42" s="210" t="s">
        <v>317</v>
      </c>
      <c r="E42" s="131"/>
      <c r="F42" s="32" t="str">
        <f>IFERROR(VLOOKUP(E42,価格表!A$5:BZ$17,31,FALSE),"")</f>
        <v/>
      </c>
      <c r="G42" s="204" t="s">
        <v>42</v>
      </c>
      <c r="H42" s="193" t="s">
        <v>83</v>
      </c>
    </row>
    <row r="43" spans="1:8" ht="25.5" customHeight="1" x14ac:dyDescent="0.35">
      <c r="A43" s="168">
        <v>31</v>
      </c>
      <c r="B43" s="161" t="s">
        <v>84</v>
      </c>
      <c r="C43" s="40" t="s">
        <v>79</v>
      </c>
      <c r="D43" s="127" t="s">
        <v>85</v>
      </c>
      <c r="E43" s="131"/>
      <c r="F43" s="32" t="str">
        <f>IFERROR(VLOOKUP(E43,価格表!A$5:BZ$17,32,FALSE),"")</f>
        <v/>
      </c>
      <c r="G43" s="206"/>
      <c r="H43" s="193"/>
    </row>
    <row r="44" spans="1:8" ht="25.5" customHeight="1" x14ac:dyDescent="0.35">
      <c r="A44" s="168">
        <v>32</v>
      </c>
      <c r="B44" s="161" t="s">
        <v>86</v>
      </c>
      <c r="C44" s="40" t="s">
        <v>79</v>
      </c>
      <c r="D44" s="127" t="s">
        <v>87</v>
      </c>
      <c r="E44" s="131"/>
      <c r="F44" s="32" t="str">
        <f>IFERROR(VLOOKUP(E44,価格表!A$5:BZ$17,33,FALSE),"")</f>
        <v/>
      </c>
      <c r="G44" s="206"/>
      <c r="H44" s="193"/>
    </row>
    <row r="45" spans="1:8" ht="25.5" customHeight="1" x14ac:dyDescent="0.35">
      <c r="A45" s="168">
        <v>33</v>
      </c>
      <c r="B45" s="161" t="s">
        <v>88</v>
      </c>
      <c r="C45" s="40" t="s">
        <v>89</v>
      </c>
      <c r="D45" s="127" t="s">
        <v>90</v>
      </c>
      <c r="E45" s="131"/>
      <c r="F45" s="32" t="str">
        <f>IFERROR(VLOOKUP(E45,価格表!A$5:BZ$17,34,FALSE),"")</f>
        <v/>
      </c>
      <c r="G45" s="206"/>
      <c r="H45" s="193"/>
    </row>
    <row r="46" spans="1:8" ht="25.5" customHeight="1" x14ac:dyDescent="0.35">
      <c r="A46" s="168">
        <v>34</v>
      </c>
      <c r="B46" s="161" t="s">
        <v>91</v>
      </c>
      <c r="C46" s="40" t="s">
        <v>89</v>
      </c>
      <c r="D46" s="127" t="s">
        <v>92</v>
      </c>
      <c r="E46" s="131"/>
      <c r="F46" s="32" t="str">
        <f>IFERROR(VLOOKUP(E46,価格表!A$5:BZ$17,35,FALSE),"")</f>
        <v/>
      </c>
      <c r="G46" s="206"/>
      <c r="H46" s="193"/>
    </row>
    <row r="47" spans="1:8" ht="25.5" customHeight="1" x14ac:dyDescent="0.35">
      <c r="A47" s="168">
        <v>35</v>
      </c>
      <c r="B47" s="161" t="s">
        <v>93</v>
      </c>
      <c r="C47" s="40" t="s">
        <v>89</v>
      </c>
      <c r="D47" s="127" t="s">
        <v>94</v>
      </c>
      <c r="E47" s="131"/>
      <c r="F47" s="32" t="str">
        <f>IFERROR(VLOOKUP(E47,価格表!A$5:BZ$17,36,FALSE),"")</f>
        <v/>
      </c>
      <c r="G47" s="206"/>
      <c r="H47" s="193"/>
    </row>
    <row r="48" spans="1:8" ht="25.5" customHeight="1" x14ac:dyDescent="0.35">
      <c r="A48" s="168">
        <v>36</v>
      </c>
      <c r="B48" s="161" t="s">
        <v>95</v>
      </c>
      <c r="C48" s="40" t="s">
        <v>89</v>
      </c>
      <c r="D48" s="210" t="s">
        <v>96</v>
      </c>
      <c r="E48" s="131"/>
      <c r="F48" s="32" t="str">
        <f>IFERROR(VLOOKUP(E48,価格表!A$5:BZ$17,37,FALSE),"")</f>
        <v/>
      </c>
      <c r="G48" s="204" t="s">
        <v>42</v>
      </c>
      <c r="H48" s="193" t="s">
        <v>97</v>
      </c>
    </row>
    <row r="49" spans="1:8" ht="25.5" customHeight="1" x14ac:dyDescent="0.35">
      <c r="A49" s="168">
        <v>37</v>
      </c>
      <c r="B49" s="161" t="s">
        <v>98</v>
      </c>
      <c r="C49" s="40" t="s">
        <v>89</v>
      </c>
      <c r="D49" s="127" t="s">
        <v>99</v>
      </c>
      <c r="E49" s="131"/>
      <c r="F49" s="32" t="str">
        <f>IFERROR(VLOOKUP(E49,価格表!A$5:BZ$17,38,FALSE),"")</f>
        <v/>
      </c>
      <c r="G49" s="206"/>
      <c r="H49" s="193"/>
    </row>
    <row r="50" spans="1:8" ht="25.5" customHeight="1" x14ac:dyDescent="0.35">
      <c r="A50" s="168">
        <v>38</v>
      </c>
      <c r="B50" s="161" t="s">
        <v>100</v>
      </c>
      <c r="C50" s="40" t="s">
        <v>89</v>
      </c>
      <c r="D50" s="210" t="s">
        <v>101</v>
      </c>
      <c r="E50" s="131"/>
      <c r="F50" s="32" t="str">
        <f>IFERROR(VLOOKUP(E50,価格表!A$5:BZ$17,39,FALSE),"")</f>
        <v/>
      </c>
      <c r="G50" s="204" t="s">
        <v>42</v>
      </c>
      <c r="H50" s="193" t="s">
        <v>102</v>
      </c>
    </row>
    <row r="51" spans="1:8" ht="25.5" customHeight="1" x14ac:dyDescent="0.35">
      <c r="A51" s="168">
        <v>39</v>
      </c>
      <c r="B51" s="161" t="s">
        <v>103</v>
      </c>
      <c r="C51" s="40" t="s">
        <v>89</v>
      </c>
      <c r="D51" s="127" t="s">
        <v>104</v>
      </c>
      <c r="E51" s="131"/>
      <c r="F51" s="32" t="str">
        <f>IFERROR(VLOOKUP(E51,価格表!A$5:BZ$17,40,FALSE),"")</f>
        <v/>
      </c>
      <c r="G51" s="206"/>
      <c r="H51" s="193"/>
    </row>
    <row r="52" spans="1:8" ht="25.5" customHeight="1" x14ac:dyDescent="0.35">
      <c r="A52" s="168">
        <v>40</v>
      </c>
      <c r="B52" s="161" t="s">
        <v>105</v>
      </c>
      <c r="C52" s="40" t="s">
        <v>106</v>
      </c>
      <c r="D52" s="127" t="s">
        <v>107</v>
      </c>
      <c r="E52" s="131"/>
      <c r="F52" s="32" t="str">
        <f>IFERROR(VLOOKUP(E52,価格表!A$5:BZ$17,41,FALSE),"")</f>
        <v/>
      </c>
      <c r="G52" s="206"/>
      <c r="H52" s="193"/>
    </row>
    <row r="53" spans="1:8" ht="25.5" customHeight="1" x14ac:dyDescent="0.35">
      <c r="A53" s="168">
        <v>41</v>
      </c>
      <c r="B53" s="161" t="s">
        <v>108</v>
      </c>
      <c r="C53" s="40" t="s">
        <v>109</v>
      </c>
      <c r="D53" s="127" t="s">
        <v>110</v>
      </c>
      <c r="E53" s="131"/>
      <c r="F53" s="32" t="str">
        <f>IFERROR(VLOOKUP(E53,価格表!A$5:BZ$17,42,FALSE),"")</f>
        <v/>
      </c>
      <c r="G53" s="206"/>
      <c r="H53" s="193"/>
    </row>
    <row r="54" spans="1:8" ht="25.5" customHeight="1" x14ac:dyDescent="0.35">
      <c r="A54" s="168">
        <v>42</v>
      </c>
      <c r="B54" s="161" t="s">
        <v>111</v>
      </c>
      <c r="C54" s="40" t="s">
        <v>109</v>
      </c>
      <c r="D54" s="127" t="s">
        <v>112</v>
      </c>
      <c r="E54" s="131"/>
      <c r="F54" s="32" t="str">
        <f>IFERROR(VLOOKUP(E54,価格表!A$5:BZ$17,43,FALSE),"")</f>
        <v/>
      </c>
      <c r="G54" s="206"/>
      <c r="H54" s="193"/>
    </row>
    <row r="55" spans="1:8" ht="25.5" customHeight="1" x14ac:dyDescent="0.35">
      <c r="A55" s="168">
        <v>43</v>
      </c>
      <c r="B55" s="161" t="s">
        <v>113</v>
      </c>
      <c r="C55" s="40" t="s">
        <v>114</v>
      </c>
      <c r="D55" s="127" t="s">
        <v>115</v>
      </c>
      <c r="E55" s="131"/>
      <c r="F55" s="32" t="str">
        <f>IFERROR(VLOOKUP(E55,価格表!A$5:BZ$17,44,FALSE),"")</f>
        <v/>
      </c>
      <c r="G55" s="206"/>
      <c r="H55" s="193"/>
    </row>
    <row r="56" spans="1:8" ht="25.5" customHeight="1" x14ac:dyDescent="0.35">
      <c r="A56" s="168">
        <v>44</v>
      </c>
      <c r="B56" s="161" t="s">
        <v>116</v>
      </c>
      <c r="C56" s="40" t="s">
        <v>114</v>
      </c>
      <c r="D56" s="127" t="s">
        <v>117</v>
      </c>
      <c r="E56" s="131"/>
      <c r="F56" s="32" t="str">
        <f>IFERROR(VLOOKUP(E56,価格表!A$5:BZ$17,45,FALSE),"")</f>
        <v/>
      </c>
      <c r="G56" s="206"/>
      <c r="H56" s="193"/>
    </row>
    <row r="57" spans="1:8" ht="25.5" customHeight="1" x14ac:dyDescent="0.35">
      <c r="A57" s="168">
        <v>45</v>
      </c>
      <c r="B57" s="161" t="s">
        <v>118</v>
      </c>
      <c r="C57" s="40" t="s">
        <v>114</v>
      </c>
      <c r="D57" s="188" t="s">
        <v>119</v>
      </c>
      <c r="E57" s="131"/>
      <c r="F57" s="32" t="str">
        <f>IFERROR(VLOOKUP(E57,価格表!A$5:BZ$17,46,FALSE),"")</f>
        <v/>
      </c>
      <c r="G57" s="206"/>
      <c r="H57" s="196"/>
    </row>
    <row r="58" spans="1:8" ht="25.5" customHeight="1" x14ac:dyDescent="0.35">
      <c r="A58" s="168">
        <v>46</v>
      </c>
      <c r="B58" s="161" t="s">
        <v>120</v>
      </c>
      <c r="C58" s="40" t="s">
        <v>114</v>
      </c>
      <c r="D58" s="188" t="s">
        <v>121</v>
      </c>
      <c r="E58" s="131"/>
      <c r="F58" s="32" t="str">
        <f>IFERROR(VLOOKUP(E58,価格表!A$5:BZ$17,47,FALSE),"")</f>
        <v/>
      </c>
      <c r="G58" s="206"/>
      <c r="H58" s="196"/>
    </row>
    <row r="59" spans="1:8" ht="25.5" customHeight="1" x14ac:dyDescent="0.35">
      <c r="A59" s="168">
        <v>47</v>
      </c>
      <c r="B59" s="161" t="s">
        <v>122</v>
      </c>
      <c r="C59" s="40" t="s">
        <v>123</v>
      </c>
      <c r="D59" s="188" t="s">
        <v>124</v>
      </c>
      <c r="E59" s="131"/>
      <c r="F59" s="32" t="str">
        <f>IFERROR(VLOOKUP(E59,価格表!A$5:BZ$17,48,FALSE),"")</f>
        <v/>
      </c>
      <c r="G59" s="206"/>
      <c r="H59" s="196"/>
    </row>
    <row r="60" spans="1:8" ht="25.5" customHeight="1" x14ac:dyDescent="0.35">
      <c r="A60" s="168">
        <v>48</v>
      </c>
      <c r="B60" s="161" t="s">
        <v>125</v>
      </c>
      <c r="C60" s="40" t="s">
        <v>126</v>
      </c>
      <c r="D60" s="188" t="s">
        <v>127</v>
      </c>
      <c r="E60" s="131"/>
      <c r="F60" s="32" t="str">
        <f>IFERROR(VLOOKUP(E60,価格表!A$5:BZ$17,49,FALSE),"")</f>
        <v/>
      </c>
      <c r="G60" s="206"/>
      <c r="H60" s="196"/>
    </row>
    <row r="61" spans="1:8" ht="25.5" customHeight="1" x14ac:dyDescent="0.35">
      <c r="A61" s="168">
        <v>49</v>
      </c>
      <c r="B61" s="161" t="s">
        <v>128</v>
      </c>
      <c r="C61" s="40" t="s">
        <v>126</v>
      </c>
      <c r="D61" s="188" t="s">
        <v>129</v>
      </c>
      <c r="E61" s="131"/>
      <c r="F61" s="32" t="str">
        <f>IFERROR(VLOOKUP(E61,価格表!A$5:BZ$17,50,FALSE),"")</f>
        <v/>
      </c>
      <c r="G61" s="206"/>
      <c r="H61" s="196"/>
    </row>
    <row r="62" spans="1:8" ht="25.5" customHeight="1" x14ac:dyDescent="0.35">
      <c r="A62" s="168">
        <v>50</v>
      </c>
      <c r="B62" s="161" t="s">
        <v>130</v>
      </c>
      <c r="C62" s="40" t="s">
        <v>126</v>
      </c>
      <c r="D62" s="188" t="s">
        <v>131</v>
      </c>
      <c r="E62" s="131"/>
      <c r="F62" s="32" t="str">
        <f>IFERROR(VLOOKUP(E62,価格表!A$5:BZ$17,51,FALSE),"")</f>
        <v/>
      </c>
      <c r="G62" s="206"/>
      <c r="H62" s="196"/>
    </row>
    <row r="63" spans="1:8" ht="25.5" customHeight="1" x14ac:dyDescent="0.35">
      <c r="A63" s="168">
        <v>51</v>
      </c>
      <c r="B63" s="161" t="s">
        <v>132</v>
      </c>
      <c r="C63" s="40" t="s">
        <v>126</v>
      </c>
      <c r="D63" s="188" t="s">
        <v>133</v>
      </c>
      <c r="E63" s="131"/>
      <c r="F63" s="32" t="str">
        <f>IFERROR(VLOOKUP(E63,価格表!A$5:BZ$17,52,FALSE),"")</f>
        <v/>
      </c>
      <c r="G63" s="206"/>
      <c r="H63" s="196"/>
    </row>
    <row r="64" spans="1:8" ht="25.5" customHeight="1" x14ac:dyDescent="0.35">
      <c r="A64" s="168">
        <v>52</v>
      </c>
      <c r="B64" s="161" t="s">
        <v>134</v>
      </c>
      <c r="C64" s="40" t="s">
        <v>135</v>
      </c>
      <c r="D64" s="188" t="s">
        <v>136</v>
      </c>
      <c r="E64" s="131"/>
      <c r="F64" s="32" t="str">
        <f>IFERROR(VLOOKUP(E64,価格表!A$5:BZ$17,53,FALSE),"")</f>
        <v/>
      </c>
      <c r="G64" s="206"/>
      <c r="H64" s="196"/>
    </row>
    <row r="65" spans="1:8" ht="25.5" customHeight="1" x14ac:dyDescent="0.35">
      <c r="A65" s="168">
        <v>53</v>
      </c>
      <c r="B65" s="161" t="s">
        <v>137</v>
      </c>
      <c r="C65" s="40" t="s">
        <v>135</v>
      </c>
      <c r="D65" s="188" t="s">
        <v>138</v>
      </c>
      <c r="E65" s="131"/>
      <c r="F65" s="32" t="str">
        <f>IFERROR(VLOOKUP(E65,価格表!A$5:BZ$17,54,FALSE),"")</f>
        <v/>
      </c>
      <c r="G65" s="206"/>
      <c r="H65" s="196"/>
    </row>
    <row r="66" spans="1:8" ht="25.5" customHeight="1" x14ac:dyDescent="0.35">
      <c r="A66" s="168">
        <v>54</v>
      </c>
      <c r="B66" s="161" t="s">
        <v>139</v>
      </c>
      <c r="C66" s="40" t="s">
        <v>135</v>
      </c>
      <c r="D66" s="188" t="s">
        <v>140</v>
      </c>
      <c r="E66" s="131"/>
      <c r="F66" s="32" t="str">
        <f>IFERROR(VLOOKUP(E66,価格表!A$5:BZ$17,55,FALSE),"")</f>
        <v/>
      </c>
      <c r="G66" s="206"/>
      <c r="H66" s="196"/>
    </row>
    <row r="67" spans="1:8" ht="25.5" customHeight="1" x14ac:dyDescent="0.35">
      <c r="A67" s="168">
        <v>55</v>
      </c>
      <c r="B67" s="161" t="s">
        <v>141</v>
      </c>
      <c r="C67" s="40" t="s">
        <v>142</v>
      </c>
      <c r="D67" s="188" t="s">
        <v>143</v>
      </c>
      <c r="E67" s="131"/>
      <c r="F67" s="32" t="str">
        <f>IFERROR(VLOOKUP(E67,価格表!A$5:BZ$17,56,FALSE),"")</f>
        <v/>
      </c>
      <c r="G67" s="206"/>
      <c r="H67" s="196"/>
    </row>
    <row r="68" spans="1:8" ht="25.5" customHeight="1" x14ac:dyDescent="0.35">
      <c r="A68" s="168">
        <v>56</v>
      </c>
      <c r="B68" s="161" t="s">
        <v>144</v>
      </c>
      <c r="C68" s="40" t="s">
        <v>145</v>
      </c>
      <c r="D68" s="188" t="s">
        <v>146</v>
      </c>
      <c r="E68" s="131"/>
      <c r="F68" s="32" t="str">
        <f>IFERROR(VLOOKUP(E68,価格表!A$5:BZ$17,57,FALSE),"")</f>
        <v/>
      </c>
      <c r="G68" s="206"/>
      <c r="H68" s="196"/>
    </row>
    <row r="69" spans="1:8" ht="25.5" customHeight="1" x14ac:dyDescent="0.35">
      <c r="A69" s="168">
        <v>57</v>
      </c>
      <c r="B69" s="161" t="s">
        <v>147</v>
      </c>
      <c r="C69" s="40" t="s">
        <v>145</v>
      </c>
      <c r="D69" s="188" t="s">
        <v>148</v>
      </c>
      <c r="E69" s="131"/>
      <c r="F69" s="32" t="str">
        <f>IFERROR(VLOOKUP(E69,価格表!A$5:BZ$17,58,FALSE),"")</f>
        <v/>
      </c>
      <c r="G69" s="206"/>
      <c r="H69" s="197"/>
    </row>
    <row r="70" spans="1:8" ht="25.5" customHeight="1" x14ac:dyDescent="0.35">
      <c r="A70" s="168">
        <v>58</v>
      </c>
      <c r="B70" s="161" t="s">
        <v>149</v>
      </c>
      <c r="C70" s="40" t="s">
        <v>145</v>
      </c>
      <c r="D70" s="188" t="s">
        <v>150</v>
      </c>
      <c r="E70" s="131"/>
      <c r="F70" s="32" t="str">
        <f>IFERROR(VLOOKUP(E70,価格表!A$5:BZ$17,59,FALSE),"")</f>
        <v/>
      </c>
      <c r="G70" s="205"/>
      <c r="H70" s="197"/>
    </row>
    <row r="71" spans="1:8" ht="25.5" customHeight="1" x14ac:dyDescent="0.35">
      <c r="A71" s="168">
        <v>59</v>
      </c>
      <c r="B71" s="161" t="s">
        <v>151</v>
      </c>
      <c r="C71" s="40" t="s">
        <v>152</v>
      </c>
      <c r="D71" s="188" t="s">
        <v>153</v>
      </c>
      <c r="E71" s="131"/>
      <c r="F71" s="32" t="str">
        <f>IFERROR(VLOOKUP(E71,価格表!A$5:BZ$17,60,FALSE),"")</f>
        <v/>
      </c>
      <c r="G71" s="207"/>
      <c r="H71" s="198"/>
    </row>
    <row r="72" spans="1:8" ht="25.5" customHeight="1" thickBot="1" x14ac:dyDescent="0.4">
      <c r="A72" s="169">
        <v>60</v>
      </c>
      <c r="B72" s="162" t="s">
        <v>154</v>
      </c>
      <c r="C72" s="24" t="s">
        <v>152</v>
      </c>
      <c r="D72" s="189" t="s">
        <v>155</v>
      </c>
      <c r="E72" s="132"/>
      <c r="F72" s="128" t="str">
        <f>IFERROR(VLOOKUP(E72,価格表!A$5:BZ$17,61,FALSE),"")</f>
        <v/>
      </c>
      <c r="G72" s="208"/>
      <c r="H72" s="199"/>
    </row>
    <row r="73" spans="1:8" ht="22.5" customHeight="1" x14ac:dyDescent="0.15">
      <c r="A73" s="170"/>
      <c r="B73" s="42"/>
      <c r="C73" s="5"/>
      <c r="D73" s="191"/>
      <c r="G73" s="61"/>
    </row>
    <row r="74" spans="1:8" ht="24" customHeight="1" x14ac:dyDescent="0.35">
      <c r="D74" s="9" t="s">
        <v>318</v>
      </c>
      <c r="E74" s="10">
        <f>COUNT(F13:F72)</f>
        <v>0</v>
      </c>
      <c r="F74" s="11">
        <f>SUM(F13:F72)</f>
        <v>0</v>
      </c>
    </row>
  </sheetData>
  <sheetProtection algorithmName="SHA-512" hashValue="JncTnILyQ6gnq40t6N7vTd96ciTShkMezHlx9mKs6sU0l5xzEqY//hR+PSqjBKGT16CNneL1ocar/HMb4RhLMw==" saltValue="Kr274PV88SjvSovFqomY/g==" spinCount="100000" sheet="1" objects="1" scenarios="1"/>
  <mergeCells count="2">
    <mergeCell ref="D1:E1"/>
    <mergeCell ref="E8:J9"/>
  </mergeCells>
  <phoneticPr fontId="10"/>
  <pageMargins left="0.7" right="0.7" top="0.75" bottom="0.75" header="0.3" footer="0.3"/>
  <pageSetup paperSize="9" scale="6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234" r:id="rId4" name="Check Box 66">
              <controlPr defaultSize="0" autoFill="0" autoLine="0" autoPict="0">
                <anchor moveWithCells="1">
                  <from>
                    <xdr:col>6</xdr:col>
                    <xdr:colOff>200025</xdr:colOff>
                    <xdr:row>12</xdr:row>
                    <xdr:rowOff>66675</xdr:rowOff>
                  </from>
                  <to>
                    <xdr:col>6</xdr:col>
                    <xdr:colOff>600075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9" r:id="rId5" name="Check Box 101">
              <controlPr defaultSize="0" autoFill="0" autoLine="0" autoPict="0">
                <anchor moveWithCells="1">
                  <from>
                    <xdr:col>6</xdr:col>
                    <xdr:colOff>200025</xdr:colOff>
                    <xdr:row>13</xdr:row>
                    <xdr:rowOff>66675</xdr:rowOff>
                  </from>
                  <to>
                    <xdr:col>6</xdr:col>
                    <xdr:colOff>600075</xdr:colOff>
                    <xdr:row>13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0" r:id="rId6" name="Check Box 102">
              <controlPr defaultSize="0" autoFill="0" autoLine="0" autoPict="0">
                <anchor moveWithCells="1">
                  <from>
                    <xdr:col>6</xdr:col>
                    <xdr:colOff>200025</xdr:colOff>
                    <xdr:row>14</xdr:row>
                    <xdr:rowOff>66675</xdr:rowOff>
                  </from>
                  <to>
                    <xdr:col>6</xdr:col>
                    <xdr:colOff>600075</xdr:colOff>
                    <xdr:row>14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1" r:id="rId7" name="Check Box 103">
              <controlPr defaultSize="0" autoFill="0" autoLine="0" autoPict="0">
                <anchor moveWithCells="1">
                  <from>
                    <xdr:col>6</xdr:col>
                    <xdr:colOff>200025</xdr:colOff>
                    <xdr:row>15</xdr:row>
                    <xdr:rowOff>66675</xdr:rowOff>
                  </from>
                  <to>
                    <xdr:col>6</xdr:col>
                    <xdr:colOff>600075</xdr:colOff>
                    <xdr:row>15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2" r:id="rId8" name="Check Box 104">
              <controlPr defaultSize="0" autoFill="0" autoLine="0" autoPict="0">
                <anchor moveWithCells="1">
                  <from>
                    <xdr:col>6</xdr:col>
                    <xdr:colOff>200025</xdr:colOff>
                    <xdr:row>16</xdr:row>
                    <xdr:rowOff>66675</xdr:rowOff>
                  </from>
                  <to>
                    <xdr:col>6</xdr:col>
                    <xdr:colOff>600075</xdr:colOff>
                    <xdr:row>16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3" r:id="rId9" name="Check Box 105">
              <controlPr defaultSize="0" autoFill="0" autoLine="0" autoPict="0">
                <anchor moveWithCells="1">
                  <from>
                    <xdr:col>6</xdr:col>
                    <xdr:colOff>200025</xdr:colOff>
                    <xdr:row>17</xdr:row>
                    <xdr:rowOff>66675</xdr:rowOff>
                  </from>
                  <to>
                    <xdr:col>6</xdr:col>
                    <xdr:colOff>600075</xdr:colOff>
                    <xdr:row>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4" r:id="rId10" name="Check Box 106">
              <controlPr defaultSize="0" autoFill="0" autoLine="0" autoPict="0">
                <anchor moveWithCells="1">
                  <from>
                    <xdr:col>6</xdr:col>
                    <xdr:colOff>200025</xdr:colOff>
                    <xdr:row>18</xdr:row>
                    <xdr:rowOff>66675</xdr:rowOff>
                  </from>
                  <to>
                    <xdr:col>6</xdr:col>
                    <xdr:colOff>600075</xdr:colOff>
                    <xdr:row>18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5" r:id="rId11" name="Check Box 107">
              <controlPr defaultSize="0" autoFill="0" autoLine="0" autoPict="0">
                <anchor moveWithCells="1">
                  <from>
                    <xdr:col>6</xdr:col>
                    <xdr:colOff>200025</xdr:colOff>
                    <xdr:row>19</xdr:row>
                    <xdr:rowOff>66675</xdr:rowOff>
                  </from>
                  <to>
                    <xdr:col>6</xdr:col>
                    <xdr:colOff>600075</xdr:colOff>
                    <xdr:row>19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6" r:id="rId12" name="Check Box 108">
              <controlPr defaultSize="0" autoFill="0" autoLine="0" autoPict="0">
                <anchor moveWithCells="1">
                  <from>
                    <xdr:col>6</xdr:col>
                    <xdr:colOff>200025</xdr:colOff>
                    <xdr:row>20</xdr:row>
                    <xdr:rowOff>66675</xdr:rowOff>
                  </from>
                  <to>
                    <xdr:col>6</xdr:col>
                    <xdr:colOff>600075</xdr:colOff>
                    <xdr:row>20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7" r:id="rId13" name="Check Box 109">
              <controlPr defaultSize="0" autoFill="0" autoLine="0" autoPict="0">
                <anchor moveWithCells="1">
                  <from>
                    <xdr:col>6</xdr:col>
                    <xdr:colOff>200025</xdr:colOff>
                    <xdr:row>23</xdr:row>
                    <xdr:rowOff>66675</xdr:rowOff>
                  </from>
                  <to>
                    <xdr:col>6</xdr:col>
                    <xdr:colOff>600075</xdr:colOff>
                    <xdr:row>23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8" r:id="rId14" name="Check Box 110">
              <controlPr defaultSize="0" autoFill="0" autoLine="0" autoPict="0">
                <anchor moveWithCells="1">
                  <from>
                    <xdr:col>6</xdr:col>
                    <xdr:colOff>200025</xdr:colOff>
                    <xdr:row>24</xdr:row>
                    <xdr:rowOff>66675</xdr:rowOff>
                  </from>
                  <to>
                    <xdr:col>6</xdr:col>
                    <xdr:colOff>600075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9" r:id="rId15" name="Check Box 111">
              <controlPr defaultSize="0" autoFill="0" autoLine="0" autoPict="0">
                <anchor moveWithCells="1">
                  <from>
                    <xdr:col>6</xdr:col>
                    <xdr:colOff>200025</xdr:colOff>
                    <xdr:row>25</xdr:row>
                    <xdr:rowOff>66675</xdr:rowOff>
                  </from>
                  <to>
                    <xdr:col>6</xdr:col>
                    <xdr:colOff>600075</xdr:colOff>
                    <xdr:row>25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0" r:id="rId16" name="Check Box 112">
              <controlPr defaultSize="0" autoFill="0" autoLine="0" autoPict="0">
                <anchor moveWithCells="1">
                  <from>
                    <xdr:col>6</xdr:col>
                    <xdr:colOff>200025</xdr:colOff>
                    <xdr:row>30</xdr:row>
                    <xdr:rowOff>66675</xdr:rowOff>
                  </from>
                  <to>
                    <xdr:col>6</xdr:col>
                    <xdr:colOff>600075</xdr:colOff>
                    <xdr:row>30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1" r:id="rId17" name="Check Box 113">
              <controlPr defaultSize="0" autoFill="0" autoLine="0" autoPict="0">
                <anchor moveWithCells="1">
                  <from>
                    <xdr:col>6</xdr:col>
                    <xdr:colOff>200025</xdr:colOff>
                    <xdr:row>37</xdr:row>
                    <xdr:rowOff>66675</xdr:rowOff>
                  </from>
                  <to>
                    <xdr:col>6</xdr:col>
                    <xdr:colOff>600075</xdr:colOff>
                    <xdr:row>37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2" r:id="rId18" name="Check Box 114">
              <controlPr defaultSize="0" autoFill="0" autoLine="0" autoPict="0">
                <anchor moveWithCells="1">
                  <from>
                    <xdr:col>6</xdr:col>
                    <xdr:colOff>200025</xdr:colOff>
                    <xdr:row>40</xdr:row>
                    <xdr:rowOff>66675</xdr:rowOff>
                  </from>
                  <to>
                    <xdr:col>6</xdr:col>
                    <xdr:colOff>600075</xdr:colOff>
                    <xdr:row>40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4" r:id="rId19" name="Check Box 116">
              <controlPr defaultSize="0" autoFill="0" autoLine="0" autoPict="0">
                <anchor moveWithCells="1">
                  <from>
                    <xdr:col>6</xdr:col>
                    <xdr:colOff>200025</xdr:colOff>
                    <xdr:row>42</xdr:row>
                    <xdr:rowOff>66675</xdr:rowOff>
                  </from>
                  <to>
                    <xdr:col>6</xdr:col>
                    <xdr:colOff>600075</xdr:colOff>
                    <xdr:row>42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5" r:id="rId20" name="Check Box 117">
              <controlPr defaultSize="0" autoFill="0" autoLine="0" autoPict="0">
                <anchor moveWithCells="1">
                  <from>
                    <xdr:col>6</xdr:col>
                    <xdr:colOff>200025</xdr:colOff>
                    <xdr:row>44</xdr:row>
                    <xdr:rowOff>66675</xdr:rowOff>
                  </from>
                  <to>
                    <xdr:col>6</xdr:col>
                    <xdr:colOff>600075</xdr:colOff>
                    <xdr:row>44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6" r:id="rId21" name="Check Box 118">
              <controlPr defaultSize="0" autoFill="0" autoLine="0" autoPict="0">
                <anchor moveWithCells="1">
                  <from>
                    <xdr:col>6</xdr:col>
                    <xdr:colOff>200025</xdr:colOff>
                    <xdr:row>45</xdr:row>
                    <xdr:rowOff>66675</xdr:rowOff>
                  </from>
                  <to>
                    <xdr:col>6</xdr:col>
                    <xdr:colOff>600075</xdr:colOff>
                    <xdr:row>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7" r:id="rId22" name="Check Box 119">
              <controlPr defaultSize="0" autoFill="0" autoLine="0" autoPict="0">
                <anchor moveWithCells="1">
                  <from>
                    <xdr:col>6</xdr:col>
                    <xdr:colOff>200025</xdr:colOff>
                    <xdr:row>46</xdr:row>
                    <xdr:rowOff>66675</xdr:rowOff>
                  </from>
                  <to>
                    <xdr:col>6</xdr:col>
                    <xdr:colOff>600075</xdr:colOff>
                    <xdr:row>46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8" r:id="rId23" name="Check Box 120">
              <controlPr defaultSize="0" autoFill="0" autoLine="0" autoPict="0">
                <anchor moveWithCells="1">
                  <from>
                    <xdr:col>6</xdr:col>
                    <xdr:colOff>200025</xdr:colOff>
                    <xdr:row>51</xdr:row>
                    <xdr:rowOff>66675</xdr:rowOff>
                  </from>
                  <to>
                    <xdr:col>6</xdr:col>
                    <xdr:colOff>600075</xdr:colOff>
                    <xdr:row>51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9" r:id="rId24" name="Check Box 121">
              <controlPr defaultSize="0" autoFill="0" autoLine="0" autoPict="0">
                <anchor moveWithCells="1">
                  <from>
                    <xdr:col>6</xdr:col>
                    <xdr:colOff>200025</xdr:colOff>
                    <xdr:row>58</xdr:row>
                    <xdr:rowOff>66675</xdr:rowOff>
                  </from>
                  <to>
                    <xdr:col>6</xdr:col>
                    <xdr:colOff>600075</xdr:colOff>
                    <xdr:row>58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0" r:id="rId25" name="Check Box 122">
              <controlPr defaultSize="0" autoFill="0" autoLine="0" autoPict="0">
                <anchor moveWithCells="1">
                  <from>
                    <xdr:col>6</xdr:col>
                    <xdr:colOff>200025</xdr:colOff>
                    <xdr:row>59</xdr:row>
                    <xdr:rowOff>66675</xdr:rowOff>
                  </from>
                  <to>
                    <xdr:col>6</xdr:col>
                    <xdr:colOff>600075</xdr:colOff>
                    <xdr:row>59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1" r:id="rId26" name="Check Box 123">
              <controlPr defaultSize="0" autoFill="0" autoLine="0" autoPict="0">
                <anchor moveWithCells="1">
                  <from>
                    <xdr:col>6</xdr:col>
                    <xdr:colOff>200025</xdr:colOff>
                    <xdr:row>60</xdr:row>
                    <xdr:rowOff>66675</xdr:rowOff>
                  </from>
                  <to>
                    <xdr:col>6</xdr:col>
                    <xdr:colOff>600075</xdr:colOff>
                    <xdr:row>60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2" r:id="rId27" name="Check Box 124">
              <controlPr defaultSize="0" autoFill="0" autoLine="0" autoPict="0">
                <anchor moveWithCells="1">
                  <from>
                    <xdr:col>6</xdr:col>
                    <xdr:colOff>200025</xdr:colOff>
                    <xdr:row>61</xdr:row>
                    <xdr:rowOff>66675</xdr:rowOff>
                  </from>
                  <to>
                    <xdr:col>6</xdr:col>
                    <xdr:colOff>600075</xdr:colOff>
                    <xdr:row>61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3" r:id="rId28" name="Check Box 125">
              <controlPr defaultSize="0" autoFill="0" autoLine="0" autoPict="0">
                <anchor moveWithCells="1">
                  <from>
                    <xdr:col>6</xdr:col>
                    <xdr:colOff>200025</xdr:colOff>
                    <xdr:row>62</xdr:row>
                    <xdr:rowOff>66675</xdr:rowOff>
                  </from>
                  <to>
                    <xdr:col>6</xdr:col>
                    <xdr:colOff>600075</xdr:colOff>
                    <xdr:row>62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4" r:id="rId29" name="Check Box 126">
              <controlPr defaultSize="0" autoFill="0" autoLine="0" autoPict="0">
                <anchor moveWithCells="1">
                  <from>
                    <xdr:col>6</xdr:col>
                    <xdr:colOff>200025</xdr:colOff>
                    <xdr:row>63</xdr:row>
                    <xdr:rowOff>66675</xdr:rowOff>
                  </from>
                  <to>
                    <xdr:col>6</xdr:col>
                    <xdr:colOff>600075</xdr:colOff>
                    <xdr:row>63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5" r:id="rId30" name="Check Box 127">
              <controlPr defaultSize="0" autoFill="0" autoLine="0" autoPict="0">
                <anchor moveWithCells="1">
                  <from>
                    <xdr:col>6</xdr:col>
                    <xdr:colOff>200025</xdr:colOff>
                    <xdr:row>64</xdr:row>
                    <xdr:rowOff>66675</xdr:rowOff>
                  </from>
                  <to>
                    <xdr:col>6</xdr:col>
                    <xdr:colOff>600075</xdr:colOff>
                    <xdr:row>64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6" r:id="rId31" name="Check Box 128">
              <controlPr defaultSize="0" autoFill="0" autoLine="0" autoPict="0">
                <anchor moveWithCells="1">
                  <from>
                    <xdr:col>6</xdr:col>
                    <xdr:colOff>200025</xdr:colOff>
                    <xdr:row>65</xdr:row>
                    <xdr:rowOff>66675</xdr:rowOff>
                  </from>
                  <to>
                    <xdr:col>6</xdr:col>
                    <xdr:colOff>600075</xdr:colOff>
                    <xdr:row>65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7" r:id="rId32" name="Check Box 129">
              <controlPr defaultSize="0" autoFill="0" autoLine="0" autoPict="0">
                <anchor moveWithCells="1">
                  <from>
                    <xdr:col>6</xdr:col>
                    <xdr:colOff>200025</xdr:colOff>
                    <xdr:row>66</xdr:row>
                    <xdr:rowOff>66675</xdr:rowOff>
                  </from>
                  <to>
                    <xdr:col>6</xdr:col>
                    <xdr:colOff>600075</xdr:colOff>
                    <xdr:row>66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8" r:id="rId33" name="Check Box 130">
              <controlPr defaultSize="0" autoFill="0" autoLine="0" autoPict="0">
                <anchor moveWithCells="1">
                  <from>
                    <xdr:col>6</xdr:col>
                    <xdr:colOff>200025</xdr:colOff>
                    <xdr:row>67</xdr:row>
                    <xdr:rowOff>66675</xdr:rowOff>
                  </from>
                  <to>
                    <xdr:col>6</xdr:col>
                    <xdr:colOff>600075</xdr:colOff>
                    <xdr:row>67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99" r:id="rId34" name="Check Box 131">
              <controlPr defaultSize="0" autoFill="0" autoLine="0" autoPict="0">
                <anchor moveWithCells="1">
                  <from>
                    <xdr:col>6</xdr:col>
                    <xdr:colOff>200025</xdr:colOff>
                    <xdr:row>68</xdr:row>
                    <xdr:rowOff>66675</xdr:rowOff>
                  </from>
                  <to>
                    <xdr:col>6</xdr:col>
                    <xdr:colOff>600075</xdr:colOff>
                    <xdr:row>68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0" r:id="rId35" name="Check Box 132">
              <controlPr defaultSize="0" autoFill="0" autoLine="0" autoPict="0">
                <anchor moveWithCells="1">
                  <from>
                    <xdr:col>6</xdr:col>
                    <xdr:colOff>200025</xdr:colOff>
                    <xdr:row>69</xdr:row>
                    <xdr:rowOff>66675</xdr:rowOff>
                  </from>
                  <to>
                    <xdr:col>6</xdr:col>
                    <xdr:colOff>600075</xdr:colOff>
                    <xdr:row>69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2" r:id="rId36" name="Check Box 134">
              <controlPr defaultSize="0" autoFill="0" autoLine="0" autoPict="0">
                <anchor moveWithCells="1">
                  <from>
                    <xdr:col>6</xdr:col>
                    <xdr:colOff>200025</xdr:colOff>
                    <xdr:row>28</xdr:row>
                    <xdr:rowOff>66675</xdr:rowOff>
                  </from>
                  <to>
                    <xdr:col>6</xdr:col>
                    <xdr:colOff>600075</xdr:colOff>
                    <xdr:row>28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3" r:id="rId37" name="Check Box 135">
              <controlPr defaultSize="0" autoFill="0" autoLine="0" autoPict="0">
                <anchor moveWithCells="1">
                  <from>
                    <xdr:col>6</xdr:col>
                    <xdr:colOff>200025</xdr:colOff>
                    <xdr:row>48</xdr:row>
                    <xdr:rowOff>66675</xdr:rowOff>
                  </from>
                  <to>
                    <xdr:col>6</xdr:col>
                    <xdr:colOff>600075</xdr:colOff>
                    <xdr:row>48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4" r:id="rId38" name="Check Box 136">
              <controlPr defaultSize="0" autoFill="0" autoLine="0" autoPict="0">
                <anchor moveWithCells="1">
                  <from>
                    <xdr:col>6</xdr:col>
                    <xdr:colOff>200025</xdr:colOff>
                    <xdr:row>52</xdr:row>
                    <xdr:rowOff>66675</xdr:rowOff>
                  </from>
                  <to>
                    <xdr:col>6</xdr:col>
                    <xdr:colOff>600075</xdr:colOff>
                    <xdr:row>52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5" r:id="rId39" name="Check Box 137">
              <controlPr defaultSize="0" autoFill="0" autoLine="0" autoPict="0">
                <anchor moveWithCells="1">
                  <from>
                    <xdr:col>6</xdr:col>
                    <xdr:colOff>200025</xdr:colOff>
                    <xdr:row>54</xdr:row>
                    <xdr:rowOff>66675</xdr:rowOff>
                  </from>
                  <to>
                    <xdr:col>6</xdr:col>
                    <xdr:colOff>600075</xdr:colOff>
                    <xdr:row>54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6" r:id="rId40" name="Check Box 138">
              <controlPr defaultSize="0" autoFill="0" autoLine="0" autoPict="0">
                <anchor moveWithCells="1">
                  <from>
                    <xdr:col>6</xdr:col>
                    <xdr:colOff>200025</xdr:colOff>
                    <xdr:row>55</xdr:row>
                    <xdr:rowOff>66675</xdr:rowOff>
                  </from>
                  <to>
                    <xdr:col>6</xdr:col>
                    <xdr:colOff>600075</xdr:colOff>
                    <xdr:row>55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7" r:id="rId41" name="Check Box 139">
              <controlPr defaultSize="0" autoFill="0" autoLine="0" autoPict="0">
                <anchor moveWithCells="1">
                  <from>
                    <xdr:col>6</xdr:col>
                    <xdr:colOff>200025</xdr:colOff>
                    <xdr:row>34</xdr:row>
                    <xdr:rowOff>66675</xdr:rowOff>
                  </from>
                  <to>
                    <xdr:col>6</xdr:col>
                    <xdr:colOff>600075</xdr:colOff>
                    <xdr:row>34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8" r:id="rId42" name="Check Box 140">
              <controlPr defaultSize="0" autoFill="0" autoLine="0" autoPict="0">
                <anchor moveWithCells="1">
                  <from>
                    <xdr:col>6</xdr:col>
                    <xdr:colOff>200025</xdr:colOff>
                    <xdr:row>26</xdr:row>
                    <xdr:rowOff>66675</xdr:rowOff>
                  </from>
                  <to>
                    <xdr:col>6</xdr:col>
                    <xdr:colOff>600075</xdr:colOff>
                    <xdr:row>26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9" r:id="rId43" name="Check Box 141">
              <controlPr defaultSize="0" autoFill="0" autoLine="0" autoPict="0">
                <anchor moveWithCells="1">
                  <from>
                    <xdr:col>6</xdr:col>
                    <xdr:colOff>200025</xdr:colOff>
                    <xdr:row>27</xdr:row>
                    <xdr:rowOff>66675</xdr:rowOff>
                  </from>
                  <to>
                    <xdr:col>6</xdr:col>
                    <xdr:colOff>600075</xdr:colOff>
                    <xdr:row>27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1" r:id="rId44" name="Check Box 143">
              <controlPr defaultSize="0" autoFill="0" autoLine="0" autoPict="0">
                <anchor moveWithCells="1">
                  <from>
                    <xdr:col>6</xdr:col>
                    <xdr:colOff>200025</xdr:colOff>
                    <xdr:row>21</xdr:row>
                    <xdr:rowOff>66675</xdr:rowOff>
                  </from>
                  <to>
                    <xdr:col>6</xdr:col>
                    <xdr:colOff>600075</xdr:colOff>
                    <xdr:row>21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2" r:id="rId45" name="Check Box 144">
              <controlPr defaultSize="0" autoFill="0" autoLine="0" autoPict="0">
                <anchor moveWithCells="1">
                  <from>
                    <xdr:col>6</xdr:col>
                    <xdr:colOff>200025</xdr:colOff>
                    <xdr:row>43</xdr:row>
                    <xdr:rowOff>38100</xdr:rowOff>
                  </from>
                  <to>
                    <xdr:col>7</xdr:col>
                    <xdr:colOff>66675</xdr:colOff>
                    <xdr:row>43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14" r:id="rId46" name="Check Box 146">
              <controlPr defaultSize="0" autoFill="0" autoLine="0" autoPict="0">
                <anchor moveWithCells="1">
                  <from>
                    <xdr:col>6</xdr:col>
                    <xdr:colOff>200025</xdr:colOff>
                    <xdr:row>41</xdr:row>
                    <xdr:rowOff>57150</xdr:rowOff>
                  </from>
                  <to>
                    <xdr:col>7</xdr:col>
                    <xdr:colOff>66675</xdr:colOff>
                    <xdr:row>41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1" r:id="rId47" name="Check Box 153">
              <controlPr defaultSize="0" autoFill="0" autoLine="0" autoPict="0">
                <anchor moveWithCells="1">
                  <from>
                    <xdr:col>6</xdr:col>
                    <xdr:colOff>200025</xdr:colOff>
                    <xdr:row>32</xdr:row>
                    <xdr:rowOff>66675</xdr:rowOff>
                  </from>
                  <to>
                    <xdr:col>6</xdr:col>
                    <xdr:colOff>600075</xdr:colOff>
                    <xdr:row>32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2" r:id="rId48" name="Check Box 154">
              <controlPr defaultSize="0" autoFill="0" autoLine="0" autoPict="0">
                <anchor moveWithCells="1">
                  <from>
                    <xdr:col>6</xdr:col>
                    <xdr:colOff>200025</xdr:colOff>
                    <xdr:row>33</xdr:row>
                    <xdr:rowOff>66675</xdr:rowOff>
                  </from>
                  <to>
                    <xdr:col>6</xdr:col>
                    <xdr:colOff>600075</xdr:colOff>
                    <xdr:row>33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3" r:id="rId49" name="Check Box 155">
              <controlPr defaultSize="0" autoFill="0" autoLine="0" autoPict="0">
                <anchor moveWithCells="1">
                  <from>
                    <xdr:col>6</xdr:col>
                    <xdr:colOff>200025</xdr:colOff>
                    <xdr:row>33</xdr:row>
                    <xdr:rowOff>66675</xdr:rowOff>
                  </from>
                  <to>
                    <xdr:col>6</xdr:col>
                    <xdr:colOff>600075</xdr:colOff>
                    <xdr:row>33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5" r:id="rId50" name="Check Box 157">
              <controlPr defaultSize="0" autoFill="0" autoLine="0" autoPict="0">
                <anchor moveWithCells="1">
                  <from>
                    <xdr:col>6</xdr:col>
                    <xdr:colOff>200025</xdr:colOff>
                    <xdr:row>47</xdr:row>
                    <xdr:rowOff>57150</xdr:rowOff>
                  </from>
                  <to>
                    <xdr:col>7</xdr:col>
                    <xdr:colOff>66675</xdr:colOff>
                    <xdr:row>47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26" r:id="rId51" name="Check Box 158">
              <controlPr defaultSize="0" autoFill="0" autoLine="0" autoPict="0">
                <anchor moveWithCells="1">
                  <from>
                    <xdr:col>6</xdr:col>
                    <xdr:colOff>200025</xdr:colOff>
                    <xdr:row>49</xdr:row>
                    <xdr:rowOff>57150</xdr:rowOff>
                  </from>
                  <to>
                    <xdr:col>7</xdr:col>
                    <xdr:colOff>66675</xdr:colOff>
                    <xdr:row>49</xdr:row>
                    <xdr:rowOff>304800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A10C4C3-9BD3-4742-B5D2-B8585F16156B}">
          <x14:formula1>
            <xm:f>価格表!$A$6:$A$17</xm:f>
          </x14:formula1>
          <xm:sqref>E13:E23 E35:E51 E59 E64:E70</xm:sqref>
        </x14:dataValidation>
        <x14:dataValidation type="list" allowBlank="1" showInputMessage="1" showErrorMessage="1" xr:uid="{00000000-0002-0000-0200-000001000000}">
          <x14:formula1>
            <xm:f>価格表!$A$6:$A$6</xm:f>
          </x14:formula1>
          <xm:sqref>E24:E34 E52:E58 E60:E63 E71:E72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67825-68BC-44CD-B857-3FB30DCF2724}">
  <sheetPr>
    <pageSetUpPr fitToPage="1"/>
  </sheetPr>
  <dimension ref="A1:T64"/>
  <sheetViews>
    <sheetView workbookViewId="0">
      <selection activeCell="F25" sqref="F25"/>
    </sheetView>
  </sheetViews>
  <sheetFormatPr defaultColWidth="10.28515625" defaultRowHeight="14.25" x14ac:dyDescent="0.15"/>
  <cols>
    <col min="1" max="1" width="9.5703125" style="43" customWidth="1"/>
    <col min="2" max="2" width="3" style="47" customWidth="1"/>
    <col min="3" max="3" width="16.5703125" style="47" customWidth="1"/>
    <col min="4" max="4" width="8.85546875" style="48" hidden="1" customWidth="1"/>
    <col min="5" max="5" width="64.28515625" style="71" bestFit="1" customWidth="1"/>
    <col min="6" max="6" width="5.42578125" style="43" customWidth="1"/>
    <col min="7" max="7" width="14" style="74" customWidth="1"/>
    <col min="8" max="8" width="8.7109375" style="44" customWidth="1"/>
    <col min="9" max="19" width="10.28515625" style="43"/>
    <col min="20" max="20" width="0" style="43" hidden="1" customWidth="1"/>
    <col min="21" max="16384" width="10.28515625" style="43"/>
  </cols>
  <sheetData>
    <row r="1" spans="1:20" ht="24" x14ac:dyDescent="0.25">
      <c r="B1" s="137"/>
      <c r="C1" s="214" t="s">
        <v>0</v>
      </c>
      <c r="D1" s="217"/>
      <c r="E1" s="259" t="s">
        <v>319</v>
      </c>
      <c r="F1" s="261"/>
      <c r="G1" s="218" t="s">
        <v>351</v>
      </c>
      <c r="I1" s="45"/>
    </row>
    <row r="2" spans="1:20" ht="22.5" customHeight="1" x14ac:dyDescent="0.15">
      <c r="B2" s="46"/>
      <c r="E2" s="49" t="s">
        <v>320</v>
      </c>
    </row>
    <row r="3" spans="1:20" ht="16.5" customHeight="1" x14ac:dyDescent="0.15">
      <c r="A3" s="43" t="s">
        <v>321</v>
      </c>
      <c r="E3" s="218"/>
    </row>
    <row r="4" spans="1:20" s="3" customFormat="1" ht="35.25" customHeight="1" x14ac:dyDescent="0.15">
      <c r="A4" s="3" t="s">
        <v>322</v>
      </c>
      <c r="B4" s="50" t="s">
        <v>323</v>
      </c>
      <c r="C4" s="51" t="s">
        <v>7</v>
      </c>
      <c r="D4" s="51" t="s">
        <v>8</v>
      </c>
      <c r="E4" s="72" t="s">
        <v>313</v>
      </c>
      <c r="F4" s="52" t="s">
        <v>324</v>
      </c>
      <c r="G4" s="75" t="s">
        <v>325</v>
      </c>
      <c r="H4" s="50" t="s">
        <v>350</v>
      </c>
      <c r="I4" s="53" t="s">
        <v>326</v>
      </c>
      <c r="J4" s="53" t="s">
        <v>327</v>
      </c>
      <c r="K4" s="53" t="s">
        <v>328</v>
      </c>
      <c r="L4" s="53" t="s">
        <v>329</v>
      </c>
      <c r="M4" s="53" t="s">
        <v>330</v>
      </c>
      <c r="N4" s="53" t="s">
        <v>331</v>
      </c>
      <c r="O4" s="53" t="s">
        <v>332</v>
      </c>
      <c r="P4" s="53" t="s">
        <v>333</v>
      </c>
      <c r="Q4" s="53" t="s">
        <v>334</v>
      </c>
      <c r="R4" s="53" t="s">
        <v>335</v>
      </c>
      <c r="S4" s="53" t="s">
        <v>336</v>
      </c>
      <c r="T4" s="69" t="s">
        <v>13</v>
      </c>
    </row>
    <row r="5" spans="1:20" s="63" customFormat="1" ht="26.25" customHeight="1" x14ac:dyDescent="0.15">
      <c r="A5" s="63" t="s">
        <v>337</v>
      </c>
      <c r="B5" s="54">
        <v>1</v>
      </c>
      <c r="C5" s="55" t="s">
        <v>15</v>
      </c>
      <c r="D5" s="56" t="s">
        <v>16</v>
      </c>
      <c r="E5" s="73" t="s">
        <v>17</v>
      </c>
      <c r="F5" s="60">
        <v>100</v>
      </c>
      <c r="G5" s="76">
        <v>1071280</v>
      </c>
      <c r="H5" s="64" t="s">
        <v>338</v>
      </c>
      <c r="I5" s="65">
        <v>1160552</v>
      </c>
      <c r="J5" s="65">
        <v>1249826</v>
      </c>
      <c r="K5" s="65">
        <v>1339100</v>
      </c>
      <c r="L5" s="65">
        <v>1428372</v>
      </c>
      <c r="M5" s="65">
        <v>1517646</v>
      </c>
      <c r="N5" s="65">
        <v>1606920</v>
      </c>
      <c r="O5" s="65">
        <v>1696192</v>
      </c>
      <c r="P5" s="65">
        <v>1785466</v>
      </c>
      <c r="Q5" s="65">
        <v>1874740</v>
      </c>
      <c r="R5" s="65">
        <v>1964012</v>
      </c>
      <c r="S5" s="65">
        <v>2053286</v>
      </c>
      <c r="T5" s="70" t="s">
        <v>18</v>
      </c>
    </row>
    <row r="6" spans="1:20" s="63" customFormat="1" ht="26.25" customHeight="1" x14ac:dyDescent="0.15">
      <c r="A6" s="63" t="s">
        <v>337</v>
      </c>
      <c r="B6" s="54">
        <v>2</v>
      </c>
      <c r="C6" s="55" t="s">
        <v>19</v>
      </c>
      <c r="D6" s="56" t="s">
        <v>16</v>
      </c>
      <c r="E6" s="73" t="s">
        <v>20</v>
      </c>
      <c r="F6" s="60">
        <v>100</v>
      </c>
      <c r="G6" s="76">
        <v>1062250</v>
      </c>
      <c r="H6" s="64" t="s">
        <v>338</v>
      </c>
      <c r="I6" s="65">
        <v>1150770</v>
      </c>
      <c r="J6" s="65">
        <v>1239291</v>
      </c>
      <c r="K6" s="65">
        <v>1327811</v>
      </c>
      <c r="L6" s="65">
        <v>1416332</v>
      </c>
      <c r="M6" s="65">
        <v>1504853</v>
      </c>
      <c r="N6" s="65">
        <v>1593375</v>
      </c>
      <c r="O6" s="65">
        <v>1681895</v>
      </c>
      <c r="P6" s="65">
        <v>1770416</v>
      </c>
      <c r="Q6" s="65">
        <v>1858936</v>
      </c>
      <c r="R6" s="65">
        <v>1947457</v>
      </c>
      <c r="S6" s="65">
        <v>2035978</v>
      </c>
      <c r="T6" s="70" t="s">
        <v>18</v>
      </c>
    </row>
    <row r="7" spans="1:20" s="63" customFormat="1" ht="26.25" customHeight="1" x14ac:dyDescent="0.15">
      <c r="A7" s="63" t="s">
        <v>337</v>
      </c>
      <c r="B7" s="54">
        <v>3</v>
      </c>
      <c r="C7" s="55" t="s">
        <v>21</v>
      </c>
      <c r="D7" s="56" t="s">
        <v>16</v>
      </c>
      <c r="E7" s="73" t="s">
        <v>22</v>
      </c>
      <c r="F7" s="60">
        <v>50</v>
      </c>
      <c r="G7" s="76">
        <v>378840</v>
      </c>
      <c r="H7" s="64" t="s">
        <v>338</v>
      </c>
      <c r="I7" s="65">
        <v>410410</v>
      </c>
      <c r="J7" s="65">
        <v>441980</v>
      </c>
      <c r="K7" s="65">
        <v>473550</v>
      </c>
      <c r="L7" s="65">
        <v>505120</v>
      </c>
      <c r="M7" s="65">
        <v>536690</v>
      </c>
      <c r="N7" s="65">
        <v>568260</v>
      </c>
      <c r="O7" s="65">
        <v>599830</v>
      </c>
      <c r="P7" s="65">
        <v>631400</v>
      </c>
      <c r="Q7" s="65">
        <v>662970</v>
      </c>
      <c r="R7" s="65">
        <v>694540</v>
      </c>
      <c r="S7" s="65">
        <v>726110</v>
      </c>
      <c r="T7" s="70" t="s">
        <v>18</v>
      </c>
    </row>
    <row r="8" spans="1:20" s="63" customFormat="1" ht="26.25" customHeight="1" x14ac:dyDescent="0.15">
      <c r="A8" s="63" t="s">
        <v>337</v>
      </c>
      <c r="B8" s="54">
        <v>4</v>
      </c>
      <c r="C8" s="55" t="s">
        <v>23</v>
      </c>
      <c r="D8" s="56" t="s">
        <v>16</v>
      </c>
      <c r="E8" s="73" t="s">
        <v>24</v>
      </c>
      <c r="F8" s="60">
        <v>100</v>
      </c>
      <c r="G8" s="76">
        <v>1037750</v>
      </c>
      <c r="H8" s="64" t="s">
        <v>338</v>
      </c>
      <c r="I8" s="65">
        <v>1124228</v>
      </c>
      <c r="J8" s="65">
        <v>1210707</v>
      </c>
      <c r="K8" s="65">
        <v>1297186</v>
      </c>
      <c r="L8" s="65">
        <v>1383666</v>
      </c>
      <c r="M8" s="65">
        <v>1470145</v>
      </c>
      <c r="N8" s="65">
        <v>1556625</v>
      </c>
      <c r="O8" s="65">
        <v>1643103</v>
      </c>
      <c r="P8" s="65">
        <v>1729582</v>
      </c>
      <c r="Q8" s="65">
        <v>1816061</v>
      </c>
      <c r="R8" s="65">
        <v>1902541</v>
      </c>
      <c r="S8" s="65">
        <v>1989020</v>
      </c>
      <c r="T8" s="70" t="s">
        <v>18</v>
      </c>
    </row>
    <row r="9" spans="1:20" s="63" customFormat="1" ht="26.25" customHeight="1" x14ac:dyDescent="0.15">
      <c r="A9" s="63" t="s">
        <v>337</v>
      </c>
      <c r="B9" s="54">
        <v>5</v>
      </c>
      <c r="C9" s="55" t="s">
        <v>25</v>
      </c>
      <c r="D9" s="56" t="s">
        <v>16</v>
      </c>
      <c r="E9" s="73" t="s">
        <v>26</v>
      </c>
      <c r="F9" s="60">
        <v>50</v>
      </c>
      <c r="G9" s="76">
        <v>425250</v>
      </c>
      <c r="H9" s="64" t="s">
        <v>338</v>
      </c>
      <c r="I9" s="65">
        <v>460686</v>
      </c>
      <c r="J9" s="65">
        <v>496125</v>
      </c>
      <c r="K9" s="65">
        <v>531561</v>
      </c>
      <c r="L9" s="65">
        <v>567000</v>
      </c>
      <c r="M9" s="65">
        <v>602436</v>
      </c>
      <c r="N9" s="65">
        <v>637875</v>
      </c>
      <c r="O9" s="65">
        <v>673311</v>
      </c>
      <c r="P9" s="65">
        <v>708750</v>
      </c>
      <c r="Q9" s="65">
        <v>744186</v>
      </c>
      <c r="R9" s="65">
        <v>779625</v>
      </c>
      <c r="S9" s="65">
        <v>815061</v>
      </c>
      <c r="T9" s="70" t="s">
        <v>18</v>
      </c>
    </row>
    <row r="10" spans="1:20" s="63" customFormat="1" ht="26.25" customHeight="1" x14ac:dyDescent="0.15">
      <c r="A10" s="63" t="s">
        <v>337</v>
      </c>
      <c r="B10" s="54">
        <v>6</v>
      </c>
      <c r="C10" s="55" t="s">
        <v>27</v>
      </c>
      <c r="D10" s="56" t="s">
        <v>16</v>
      </c>
      <c r="E10" s="73" t="s">
        <v>28</v>
      </c>
      <c r="F10" s="60">
        <v>50</v>
      </c>
      <c r="G10" s="76">
        <v>399700</v>
      </c>
      <c r="H10" s="64" t="s">
        <v>338</v>
      </c>
      <c r="I10" s="65">
        <v>433007</v>
      </c>
      <c r="J10" s="65">
        <v>466316</v>
      </c>
      <c r="K10" s="65">
        <v>499625</v>
      </c>
      <c r="L10" s="65">
        <v>532932</v>
      </c>
      <c r="M10" s="65">
        <v>566241</v>
      </c>
      <c r="N10" s="65">
        <v>599550</v>
      </c>
      <c r="O10" s="65">
        <v>632857</v>
      </c>
      <c r="P10" s="65">
        <v>666166</v>
      </c>
      <c r="Q10" s="65">
        <v>699475</v>
      </c>
      <c r="R10" s="65">
        <v>732782</v>
      </c>
      <c r="S10" s="65">
        <v>766091</v>
      </c>
      <c r="T10" s="70" t="s">
        <v>18</v>
      </c>
    </row>
    <row r="11" spans="1:20" s="63" customFormat="1" ht="26.25" customHeight="1" x14ac:dyDescent="0.15">
      <c r="A11" s="63" t="s">
        <v>337</v>
      </c>
      <c r="B11" s="54">
        <v>7</v>
      </c>
      <c r="C11" s="55" t="s">
        <v>29</v>
      </c>
      <c r="D11" s="56" t="s">
        <v>16</v>
      </c>
      <c r="E11" s="73" t="s">
        <v>30</v>
      </c>
      <c r="F11" s="60">
        <v>35</v>
      </c>
      <c r="G11" s="76">
        <v>675150</v>
      </c>
      <c r="H11" s="64" t="s">
        <v>338</v>
      </c>
      <c r="I11" s="66">
        <v>731411</v>
      </c>
      <c r="J11" s="66">
        <v>787675</v>
      </c>
      <c r="K11" s="66">
        <v>843936</v>
      </c>
      <c r="L11" s="66">
        <v>900200</v>
      </c>
      <c r="M11" s="66">
        <v>956461</v>
      </c>
      <c r="N11" s="66">
        <v>1012725</v>
      </c>
      <c r="O11" s="66">
        <v>1068986</v>
      </c>
      <c r="P11" s="66">
        <v>1125250</v>
      </c>
      <c r="Q11" s="66">
        <v>1181511</v>
      </c>
      <c r="R11" s="66">
        <v>1237775</v>
      </c>
      <c r="S11" s="66">
        <v>1294036</v>
      </c>
      <c r="T11" s="70" t="s">
        <v>18</v>
      </c>
    </row>
    <row r="12" spans="1:20" s="63" customFormat="1" ht="26.25" customHeight="1" x14ac:dyDescent="0.15">
      <c r="A12" s="63" t="s">
        <v>337</v>
      </c>
      <c r="B12" s="54">
        <v>8</v>
      </c>
      <c r="C12" s="55" t="s">
        <v>31</v>
      </c>
      <c r="D12" s="56" t="s">
        <v>16</v>
      </c>
      <c r="E12" s="73" t="s">
        <v>32</v>
      </c>
      <c r="F12" s="60">
        <v>28</v>
      </c>
      <c r="G12" s="76">
        <v>681870</v>
      </c>
      <c r="H12" s="64" t="s">
        <v>338</v>
      </c>
      <c r="I12" s="66">
        <v>738691</v>
      </c>
      <c r="J12" s="66">
        <v>795515</v>
      </c>
      <c r="K12" s="66">
        <v>852336</v>
      </c>
      <c r="L12" s="66">
        <v>909160</v>
      </c>
      <c r="M12" s="66">
        <v>965981</v>
      </c>
      <c r="N12" s="66">
        <v>1022805</v>
      </c>
      <c r="O12" s="66">
        <v>1079626</v>
      </c>
      <c r="P12" s="66">
        <v>1136450</v>
      </c>
      <c r="Q12" s="66">
        <v>1193271</v>
      </c>
      <c r="R12" s="66">
        <v>1250095</v>
      </c>
      <c r="S12" s="66">
        <v>1306916</v>
      </c>
      <c r="T12" s="70" t="s">
        <v>18</v>
      </c>
    </row>
    <row r="13" spans="1:20" s="63" customFormat="1" ht="26.25" customHeight="1" x14ac:dyDescent="0.15">
      <c r="A13" s="63" t="s">
        <v>337</v>
      </c>
      <c r="B13" s="54">
        <v>9</v>
      </c>
      <c r="C13" s="55" t="s">
        <v>33</v>
      </c>
      <c r="D13" s="56" t="s">
        <v>16</v>
      </c>
      <c r="E13" s="73" t="s">
        <v>34</v>
      </c>
      <c r="F13" s="60">
        <v>40</v>
      </c>
      <c r="G13" s="76">
        <v>634900</v>
      </c>
      <c r="H13" s="64" t="s">
        <v>338</v>
      </c>
      <c r="I13" s="66">
        <v>687807</v>
      </c>
      <c r="J13" s="66">
        <v>740716</v>
      </c>
      <c r="K13" s="66">
        <v>793625</v>
      </c>
      <c r="L13" s="66">
        <v>846532</v>
      </c>
      <c r="M13" s="66">
        <v>899441</v>
      </c>
      <c r="N13" s="66">
        <v>952350</v>
      </c>
      <c r="O13" s="66">
        <v>1005257</v>
      </c>
      <c r="P13" s="66">
        <v>1058166</v>
      </c>
      <c r="Q13" s="66">
        <v>1111075</v>
      </c>
      <c r="R13" s="66">
        <v>1163982</v>
      </c>
      <c r="S13" s="66">
        <v>1216891</v>
      </c>
      <c r="T13" s="70" t="s">
        <v>18</v>
      </c>
    </row>
    <row r="14" spans="1:20" s="63" customFormat="1" ht="26.25" customHeight="1" x14ac:dyDescent="0.15">
      <c r="A14" s="63" t="s">
        <v>337</v>
      </c>
      <c r="B14" s="54">
        <v>10</v>
      </c>
      <c r="C14" s="55" t="s">
        <v>35</v>
      </c>
      <c r="D14" s="56" t="s">
        <v>16</v>
      </c>
      <c r="E14" s="73" t="s">
        <v>36</v>
      </c>
      <c r="F14" s="60">
        <v>40</v>
      </c>
      <c r="G14" s="76">
        <v>716100</v>
      </c>
      <c r="H14" s="64" t="s">
        <v>338</v>
      </c>
      <c r="I14" s="66">
        <v>775775</v>
      </c>
      <c r="J14" s="66">
        <v>835450</v>
      </c>
      <c r="K14" s="66">
        <v>895125</v>
      </c>
      <c r="L14" s="66">
        <v>954800</v>
      </c>
      <c r="M14" s="66">
        <v>1014475</v>
      </c>
      <c r="N14" s="66">
        <v>1074150</v>
      </c>
      <c r="O14" s="66">
        <v>1133825</v>
      </c>
      <c r="P14" s="66">
        <v>1193500</v>
      </c>
      <c r="Q14" s="66">
        <v>1253175</v>
      </c>
      <c r="R14" s="66">
        <v>1312850</v>
      </c>
      <c r="S14" s="66">
        <v>1372525</v>
      </c>
      <c r="T14" s="70" t="s">
        <v>18</v>
      </c>
    </row>
    <row r="15" spans="1:20" s="63" customFormat="1" ht="26.25" customHeight="1" x14ac:dyDescent="0.15">
      <c r="A15" s="63" t="s">
        <v>337</v>
      </c>
      <c r="B15" s="54">
        <v>11</v>
      </c>
      <c r="C15" s="55" t="s">
        <v>37</v>
      </c>
      <c r="D15" s="56" t="s">
        <v>16</v>
      </c>
      <c r="E15" s="73" t="s">
        <v>38</v>
      </c>
      <c r="F15" s="60">
        <v>22</v>
      </c>
      <c r="G15" s="76">
        <v>278600</v>
      </c>
      <c r="H15" s="64" t="s">
        <v>338</v>
      </c>
      <c r="I15" s="65">
        <v>301816</v>
      </c>
      <c r="J15" s="65">
        <v>325032</v>
      </c>
      <c r="K15" s="65">
        <v>348250</v>
      </c>
      <c r="L15" s="65">
        <v>371466</v>
      </c>
      <c r="M15" s="65">
        <v>394682</v>
      </c>
      <c r="N15" s="65">
        <v>417900</v>
      </c>
      <c r="O15" s="65">
        <v>441116</v>
      </c>
      <c r="P15" s="65">
        <v>464332</v>
      </c>
      <c r="Q15" s="65">
        <v>487550</v>
      </c>
      <c r="R15" s="65">
        <v>510766</v>
      </c>
      <c r="S15" s="65">
        <v>533982</v>
      </c>
      <c r="T15" s="70" t="s">
        <v>13</v>
      </c>
    </row>
    <row r="16" spans="1:20" s="63" customFormat="1" ht="26.25" customHeight="1" x14ac:dyDescent="0.15">
      <c r="A16" s="63" t="s">
        <v>337</v>
      </c>
      <c r="B16" s="54">
        <v>12</v>
      </c>
      <c r="C16" s="55" t="s">
        <v>39</v>
      </c>
      <c r="D16" s="56" t="s">
        <v>40</v>
      </c>
      <c r="E16" s="73" t="s">
        <v>41</v>
      </c>
      <c r="F16" s="60">
        <v>28</v>
      </c>
      <c r="G16" s="76">
        <v>303744</v>
      </c>
      <c r="H16" s="64" t="s">
        <v>339</v>
      </c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70" t="s">
        <v>18</v>
      </c>
    </row>
    <row r="17" spans="1:20" s="63" customFormat="1" ht="26.25" customHeight="1" x14ac:dyDescent="0.15">
      <c r="A17" s="63" t="s">
        <v>337</v>
      </c>
      <c r="B17" s="54">
        <v>13</v>
      </c>
      <c r="C17" s="55" t="s">
        <v>44</v>
      </c>
      <c r="D17" s="56" t="s">
        <v>40</v>
      </c>
      <c r="E17" s="73" t="s">
        <v>45</v>
      </c>
      <c r="F17" s="60">
        <v>30</v>
      </c>
      <c r="G17" s="76">
        <v>324128</v>
      </c>
      <c r="H17" s="64" t="s">
        <v>339</v>
      </c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70" t="s">
        <v>18</v>
      </c>
    </row>
    <row r="18" spans="1:20" s="63" customFormat="1" ht="26.25" customHeight="1" x14ac:dyDescent="0.15">
      <c r="A18" s="63" t="s">
        <v>337</v>
      </c>
      <c r="B18" s="54">
        <v>14</v>
      </c>
      <c r="C18" s="55" t="s">
        <v>46</v>
      </c>
      <c r="D18" s="56" t="s">
        <v>40</v>
      </c>
      <c r="E18" s="73" t="s">
        <v>47</v>
      </c>
      <c r="F18" s="60">
        <v>50</v>
      </c>
      <c r="G18" s="76">
        <v>361312</v>
      </c>
      <c r="H18" s="64" t="s">
        <v>339</v>
      </c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70" t="s">
        <v>18</v>
      </c>
    </row>
    <row r="19" spans="1:20" s="63" customFormat="1" ht="26.25" customHeight="1" x14ac:dyDescent="0.15">
      <c r="A19" s="67" t="s">
        <v>337</v>
      </c>
      <c r="B19" s="54">
        <v>15</v>
      </c>
      <c r="C19" s="55" t="s">
        <v>48</v>
      </c>
      <c r="D19" s="56" t="s">
        <v>40</v>
      </c>
      <c r="E19" s="73" t="s">
        <v>49</v>
      </c>
      <c r="F19" s="60">
        <v>50</v>
      </c>
      <c r="G19" s="76">
        <v>357056</v>
      </c>
      <c r="H19" s="64" t="s">
        <v>339</v>
      </c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70" t="s">
        <v>18</v>
      </c>
    </row>
    <row r="20" spans="1:20" s="63" customFormat="1" ht="26.25" customHeight="1" x14ac:dyDescent="0.15">
      <c r="A20" s="67" t="s">
        <v>337</v>
      </c>
      <c r="B20" s="54">
        <v>16</v>
      </c>
      <c r="C20" s="55" t="s">
        <v>50</v>
      </c>
      <c r="D20" s="56" t="s">
        <v>40</v>
      </c>
      <c r="E20" s="73" t="s">
        <v>51</v>
      </c>
      <c r="F20" s="60">
        <v>50</v>
      </c>
      <c r="G20" s="76">
        <v>361536</v>
      </c>
      <c r="H20" s="64" t="s">
        <v>339</v>
      </c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70" t="s">
        <v>18</v>
      </c>
    </row>
    <row r="21" spans="1:20" s="63" customFormat="1" ht="26.25" customHeight="1" x14ac:dyDescent="0.15">
      <c r="A21" s="67" t="s">
        <v>337</v>
      </c>
      <c r="B21" s="54">
        <v>17</v>
      </c>
      <c r="C21" s="55" t="s">
        <v>52</v>
      </c>
      <c r="D21" s="56" t="s">
        <v>40</v>
      </c>
      <c r="E21" s="73" t="s">
        <v>316</v>
      </c>
      <c r="F21" s="60">
        <v>64</v>
      </c>
      <c r="G21" s="76">
        <v>416416</v>
      </c>
      <c r="H21" s="64" t="s">
        <v>339</v>
      </c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70" t="s">
        <v>18</v>
      </c>
    </row>
    <row r="22" spans="1:20" s="63" customFormat="1" ht="26.25" customHeight="1" x14ac:dyDescent="0.15">
      <c r="A22" s="63" t="s">
        <v>337</v>
      </c>
      <c r="B22" s="54">
        <v>18</v>
      </c>
      <c r="C22" s="55" t="s">
        <v>54</v>
      </c>
      <c r="D22" s="56" t="s">
        <v>40</v>
      </c>
      <c r="E22" s="73" t="s">
        <v>55</v>
      </c>
      <c r="F22" s="60">
        <v>46</v>
      </c>
      <c r="G22" s="76">
        <v>380464</v>
      </c>
      <c r="H22" s="64" t="s">
        <v>339</v>
      </c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70" t="s">
        <v>13</v>
      </c>
    </row>
    <row r="23" spans="1:20" s="63" customFormat="1" ht="26.25" customHeight="1" x14ac:dyDescent="0.15">
      <c r="A23" s="63" t="s">
        <v>337</v>
      </c>
      <c r="B23" s="54">
        <v>19</v>
      </c>
      <c r="C23" s="55" t="s">
        <v>57</v>
      </c>
      <c r="D23" s="56" t="s">
        <v>40</v>
      </c>
      <c r="E23" s="73" t="s">
        <v>58</v>
      </c>
      <c r="F23" s="60">
        <v>50</v>
      </c>
      <c r="G23" s="76">
        <v>372288</v>
      </c>
      <c r="H23" s="64" t="s">
        <v>339</v>
      </c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70" t="s">
        <v>18</v>
      </c>
    </row>
    <row r="24" spans="1:20" s="63" customFormat="1" ht="26.25" customHeight="1" x14ac:dyDescent="0.15">
      <c r="A24" s="63" t="s">
        <v>337</v>
      </c>
      <c r="B24" s="54">
        <v>20</v>
      </c>
      <c r="C24" s="55" t="s">
        <v>352</v>
      </c>
      <c r="D24" s="56" t="s">
        <v>40</v>
      </c>
      <c r="E24" s="73" t="s">
        <v>353</v>
      </c>
      <c r="F24" s="60">
        <v>49</v>
      </c>
      <c r="G24" s="76">
        <v>362096</v>
      </c>
      <c r="H24" s="64" t="s">
        <v>339</v>
      </c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70" t="s">
        <v>13</v>
      </c>
    </row>
    <row r="25" spans="1:20" s="63" customFormat="1" ht="26.25" customHeight="1" x14ac:dyDescent="0.15">
      <c r="A25" s="63" t="s">
        <v>337</v>
      </c>
      <c r="B25" s="54">
        <v>21</v>
      </c>
      <c r="C25" s="55" t="s">
        <v>59</v>
      </c>
      <c r="D25" s="56" t="s">
        <v>40</v>
      </c>
      <c r="E25" s="73" t="s">
        <v>60</v>
      </c>
      <c r="F25" s="60">
        <v>21</v>
      </c>
      <c r="G25" s="76">
        <v>211400</v>
      </c>
      <c r="H25" s="64" t="s">
        <v>339</v>
      </c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70" t="s">
        <v>13</v>
      </c>
    </row>
    <row r="26" spans="1:20" s="63" customFormat="1" ht="26.25" customHeight="1" x14ac:dyDescent="0.15">
      <c r="A26" s="63" t="s">
        <v>337</v>
      </c>
      <c r="B26" s="54">
        <v>22</v>
      </c>
      <c r="C26" s="55" t="s">
        <v>62</v>
      </c>
      <c r="D26" s="56" t="s">
        <v>40</v>
      </c>
      <c r="E26" s="73" t="s">
        <v>63</v>
      </c>
      <c r="F26" s="60">
        <v>22</v>
      </c>
      <c r="G26" s="76">
        <v>252000</v>
      </c>
      <c r="H26" s="64" t="s">
        <v>339</v>
      </c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70" t="s">
        <v>13</v>
      </c>
    </row>
    <row r="27" spans="1:20" s="63" customFormat="1" ht="26.25" customHeight="1" x14ac:dyDescent="0.15">
      <c r="A27" s="63" t="s">
        <v>337</v>
      </c>
      <c r="B27" s="54">
        <v>23</v>
      </c>
      <c r="C27" s="55" t="s">
        <v>64</v>
      </c>
      <c r="D27" s="56" t="s">
        <v>65</v>
      </c>
      <c r="E27" s="73" t="s">
        <v>66</v>
      </c>
      <c r="F27" s="60">
        <v>95</v>
      </c>
      <c r="G27" s="76">
        <v>440160</v>
      </c>
      <c r="H27" s="64" t="s">
        <v>338</v>
      </c>
      <c r="I27" s="66">
        <v>476840</v>
      </c>
      <c r="J27" s="66">
        <v>513520</v>
      </c>
      <c r="K27" s="66">
        <v>550200</v>
      </c>
      <c r="L27" s="66">
        <v>586880</v>
      </c>
      <c r="M27" s="66">
        <v>623560</v>
      </c>
      <c r="N27" s="66">
        <v>660240</v>
      </c>
      <c r="O27" s="66">
        <v>696920</v>
      </c>
      <c r="P27" s="66">
        <v>733600</v>
      </c>
      <c r="Q27" s="66">
        <v>770280</v>
      </c>
      <c r="R27" s="66">
        <v>806960</v>
      </c>
      <c r="S27" s="66">
        <v>843640</v>
      </c>
      <c r="T27" s="70" t="s">
        <v>18</v>
      </c>
    </row>
    <row r="28" spans="1:20" s="63" customFormat="1" ht="26.25" customHeight="1" x14ac:dyDescent="0.15">
      <c r="A28" s="63" t="s">
        <v>337</v>
      </c>
      <c r="B28" s="57">
        <v>24</v>
      </c>
      <c r="C28" s="58" t="s">
        <v>67</v>
      </c>
      <c r="D28" s="59" t="s">
        <v>65</v>
      </c>
      <c r="E28" s="179" t="s">
        <v>68</v>
      </c>
      <c r="F28" s="172">
        <v>51</v>
      </c>
      <c r="G28" s="77">
        <v>358064</v>
      </c>
      <c r="H28" s="64" t="s">
        <v>338</v>
      </c>
      <c r="I28" s="66">
        <v>387902</v>
      </c>
      <c r="J28" s="66">
        <v>417740</v>
      </c>
      <c r="K28" s="66">
        <v>447580</v>
      </c>
      <c r="L28" s="66">
        <v>477418</v>
      </c>
      <c r="M28" s="66">
        <v>507256</v>
      </c>
      <c r="N28" s="66">
        <v>537096</v>
      </c>
      <c r="O28" s="66">
        <v>566934</v>
      </c>
      <c r="P28" s="66">
        <v>596772</v>
      </c>
      <c r="Q28" s="66">
        <v>626612</v>
      </c>
      <c r="R28" s="66">
        <v>656450</v>
      </c>
      <c r="S28" s="66">
        <v>686288</v>
      </c>
      <c r="T28" s="70" t="s">
        <v>13</v>
      </c>
    </row>
    <row r="29" spans="1:20" s="63" customFormat="1" ht="26.25" customHeight="1" x14ac:dyDescent="0.15">
      <c r="A29" s="63" t="s">
        <v>337</v>
      </c>
      <c r="B29" s="57">
        <v>25</v>
      </c>
      <c r="C29" s="58" t="s">
        <v>69</v>
      </c>
      <c r="D29" s="59" t="s">
        <v>65</v>
      </c>
      <c r="E29" s="179" t="s">
        <v>70</v>
      </c>
      <c r="F29" s="172">
        <v>21</v>
      </c>
      <c r="G29" s="77">
        <v>206976</v>
      </c>
      <c r="H29" s="64" t="s">
        <v>338</v>
      </c>
      <c r="I29" s="65">
        <v>224224</v>
      </c>
      <c r="J29" s="65">
        <v>241472</v>
      </c>
      <c r="K29" s="65">
        <v>258720</v>
      </c>
      <c r="L29" s="65">
        <v>275968</v>
      </c>
      <c r="M29" s="65">
        <v>293216</v>
      </c>
      <c r="N29" s="65">
        <v>310464</v>
      </c>
      <c r="O29" s="65">
        <v>327712</v>
      </c>
      <c r="P29" s="65">
        <v>344960</v>
      </c>
      <c r="Q29" s="65">
        <v>362208</v>
      </c>
      <c r="R29" s="65">
        <v>379456</v>
      </c>
      <c r="S29" s="65">
        <v>396704</v>
      </c>
      <c r="T29" s="70" t="s">
        <v>13</v>
      </c>
    </row>
    <row r="30" spans="1:20" s="63" customFormat="1" ht="26.25" customHeight="1" x14ac:dyDescent="0.15">
      <c r="A30" s="63" t="s">
        <v>337</v>
      </c>
      <c r="B30" s="54">
        <v>26</v>
      </c>
      <c r="C30" s="55" t="s">
        <v>71</v>
      </c>
      <c r="D30" s="56" t="s">
        <v>72</v>
      </c>
      <c r="E30" s="73" t="s">
        <v>73</v>
      </c>
      <c r="F30" s="60">
        <v>50</v>
      </c>
      <c r="G30" s="76">
        <v>240240</v>
      </c>
      <c r="H30" s="64" t="s">
        <v>338</v>
      </c>
      <c r="I30" s="66">
        <v>260260</v>
      </c>
      <c r="J30" s="65">
        <v>280280</v>
      </c>
      <c r="K30" s="65">
        <v>300300</v>
      </c>
      <c r="L30" s="65">
        <v>320320</v>
      </c>
      <c r="M30" s="65">
        <v>340340</v>
      </c>
      <c r="N30" s="65">
        <v>360360</v>
      </c>
      <c r="O30" s="65">
        <v>380380</v>
      </c>
      <c r="P30" s="65">
        <v>400400</v>
      </c>
      <c r="Q30" s="65">
        <v>420420</v>
      </c>
      <c r="R30" s="65">
        <v>440440</v>
      </c>
      <c r="S30" s="65">
        <v>460460</v>
      </c>
      <c r="T30" s="70" t="s">
        <v>18</v>
      </c>
    </row>
    <row r="31" spans="1:20" s="63" customFormat="1" ht="26.25" customHeight="1" x14ac:dyDescent="0.15">
      <c r="A31" s="63" t="s">
        <v>337</v>
      </c>
      <c r="B31" s="57">
        <v>27</v>
      </c>
      <c r="C31" s="58" t="s">
        <v>74</v>
      </c>
      <c r="D31" s="59" t="s">
        <v>72</v>
      </c>
      <c r="E31" s="179" t="s">
        <v>75</v>
      </c>
      <c r="F31" s="172">
        <v>20</v>
      </c>
      <c r="G31" s="77">
        <v>114912</v>
      </c>
      <c r="H31" s="64" t="s">
        <v>338</v>
      </c>
      <c r="I31" s="66">
        <v>124488</v>
      </c>
      <c r="J31" s="65">
        <v>134064</v>
      </c>
      <c r="K31" s="65">
        <v>143640</v>
      </c>
      <c r="L31" s="65">
        <v>153216</v>
      </c>
      <c r="M31" s="65">
        <v>162792</v>
      </c>
      <c r="N31" s="65">
        <v>172368</v>
      </c>
      <c r="O31" s="65">
        <v>181944</v>
      </c>
      <c r="P31" s="65">
        <v>191520</v>
      </c>
      <c r="Q31" s="65">
        <v>201096</v>
      </c>
      <c r="R31" s="65">
        <v>210672</v>
      </c>
      <c r="S31" s="65">
        <v>220248</v>
      </c>
      <c r="T31" s="70" t="s">
        <v>13</v>
      </c>
    </row>
    <row r="32" spans="1:20" s="63" customFormat="1" ht="26.25" customHeight="1" x14ac:dyDescent="0.15">
      <c r="A32" s="63" t="s">
        <v>337</v>
      </c>
      <c r="B32" s="57">
        <v>28</v>
      </c>
      <c r="C32" s="58" t="s">
        <v>76</v>
      </c>
      <c r="D32" s="59" t="s">
        <v>72</v>
      </c>
      <c r="E32" s="179" t="s">
        <v>77</v>
      </c>
      <c r="F32" s="172">
        <v>25</v>
      </c>
      <c r="G32" s="77">
        <v>152695</v>
      </c>
      <c r="H32" s="64" t="s">
        <v>338</v>
      </c>
      <c r="I32" s="66">
        <v>165419</v>
      </c>
      <c r="J32" s="65">
        <v>178144</v>
      </c>
      <c r="K32" s="65">
        <v>190869</v>
      </c>
      <c r="L32" s="65">
        <v>203593</v>
      </c>
      <c r="M32" s="65">
        <v>216318</v>
      </c>
      <c r="N32" s="65">
        <v>229042</v>
      </c>
      <c r="O32" s="65">
        <v>241767</v>
      </c>
      <c r="P32" s="65">
        <v>254492</v>
      </c>
      <c r="Q32" s="65">
        <v>267216</v>
      </c>
      <c r="R32" s="65">
        <v>279941</v>
      </c>
      <c r="S32" s="65">
        <v>292665</v>
      </c>
      <c r="T32" s="70" t="s">
        <v>13</v>
      </c>
    </row>
    <row r="33" spans="1:20" s="63" customFormat="1" ht="26.25" customHeight="1" x14ac:dyDescent="0.15">
      <c r="A33" s="63" t="s">
        <v>337</v>
      </c>
      <c r="B33" s="54">
        <v>29</v>
      </c>
      <c r="C33" s="55" t="s">
        <v>78</v>
      </c>
      <c r="D33" s="56" t="s">
        <v>79</v>
      </c>
      <c r="E33" s="73" t="s">
        <v>80</v>
      </c>
      <c r="F33" s="60">
        <v>45</v>
      </c>
      <c r="G33" s="76">
        <v>513408</v>
      </c>
      <c r="H33" s="64" t="s">
        <v>338</v>
      </c>
      <c r="I33" s="65">
        <v>556192</v>
      </c>
      <c r="J33" s="65">
        <v>598976</v>
      </c>
      <c r="K33" s="65">
        <v>641760</v>
      </c>
      <c r="L33" s="65">
        <v>684544</v>
      </c>
      <c r="M33" s="65">
        <v>727328</v>
      </c>
      <c r="N33" s="65">
        <v>770112</v>
      </c>
      <c r="O33" s="65">
        <v>812896</v>
      </c>
      <c r="P33" s="65">
        <v>855680</v>
      </c>
      <c r="Q33" s="65">
        <v>898464</v>
      </c>
      <c r="R33" s="65">
        <v>941248</v>
      </c>
      <c r="S33" s="65">
        <v>984032</v>
      </c>
      <c r="T33" s="70" t="s">
        <v>18</v>
      </c>
    </row>
    <row r="34" spans="1:20" s="63" customFormat="1" ht="26.25" customHeight="1" x14ac:dyDescent="0.15">
      <c r="A34" s="63" t="s">
        <v>337</v>
      </c>
      <c r="B34" s="54">
        <v>30</v>
      </c>
      <c r="C34" s="55" t="s">
        <v>81</v>
      </c>
      <c r="D34" s="56" t="s">
        <v>79</v>
      </c>
      <c r="E34" s="73" t="s">
        <v>317</v>
      </c>
      <c r="F34" s="60">
        <v>23</v>
      </c>
      <c r="G34" s="76">
        <v>356966</v>
      </c>
      <c r="H34" s="64" t="s">
        <v>338</v>
      </c>
      <c r="I34" s="65">
        <v>386713</v>
      </c>
      <c r="J34" s="65">
        <v>416460</v>
      </c>
      <c r="K34" s="65">
        <v>446208</v>
      </c>
      <c r="L34" s="65">
        <v>475955</v>
      </c>
      <c r="M34" s="65">
        <v>505702</v>
      </c>
      <c r="N34" s="65">
        <v>535449</v>
      </c>
      <c r="O34" s="65">
        <v>565196</v>
      </c>
      <c r="P34" s="65">
        <v>594944</v>
      </c>
      <c r="Q34" s="65">
        <v>624691</v>
      </c>
      <c r="R34" s="65">
        <v>654438</v>
      </c>
      <c r="S34" s="65">
        <v>684185</v>
      </c>
      <c r="T34" s="70" t="s">
        <v>18</v>
      </c>
    </row>
    <row r="35" spans="1:20" s="63" customFormat="1" ht="26.25" customHeight="1" x14ac:dyDescent="0.15">
      <c r="A35" s="63" t="s">
        <v>337</v>
      </c>
      <c r="B35" s="54">
        <v>31</v>
      </c>
      <c r="C35" s="55" t="s">
        <v>84</v>
      </c>
      <c r="D35" s="56" t="s">
        <v>79</v>
      </c>
      <c r="E35" s="73" t="s">
        <v>85</v>
      </c>
      <c r="F35" s="60">
        <v>22</v>
      </c>
      <c r="G35" s="76">
        <v>289497</v>
      </c>
      <c r="H35" s="64" t="s">
        <v>338</v>
      </c>
      <c r="I35" s="65">
        <v>313622</v>
      </c>
      <c r="J35" s="65">
        <v>337747</v>
      </c>
      <c r="K35" s="65">
        <v>361872</v>
      </c>
      <c r="L35" s="65">
        <v>385996</v>
      </c>
      <c r="M35" s="65">
        <v>410121</v>
      </c>
      <c r="N35" s="65">
        <v>434246</v>
      </c>
      <c r="O35" s="65">
        <v>458371</v>
      </c>
      <c r="P35" s="65">
        <v>482496</v>
      </c>
      <c r="Q35" s="65">
        <v>506620</v>
      </c>
      <c r="R35" s="65">
        <v>530745</v>
      </c>
      <c r="S35" s="65">
        <v>554870</v>
      </c>
      <c r="T35" s="70" t="s">
        <v>18</v>
      </c>
    </row>
    <row r="36" spans="1:20" s="63" customFormat="1" ht="26.25" customHeight="1" x14ac:dyDescent="0.15">
      <c r="A36" s="63" t="s">
        <v>337</v>
      </c>
      <c r="B36" s="54">
        <v>32</v>
      </c>
      <c r="C36" s="55" t="s">
        <v>86</v>
      </c>
      <c r="D36" s="56" t="s">
        <v>79</v>
      </c>
      <c r="E36" s="73" t="s">
        <v>87</v>
      </c>
      <c r="F36" s="60">
        <v>24</v>
      </c>
      <c r="G36" s="76">
        <v>293540</v>
      </c>
      <c r="H36" s="64" t="s">
        <v>338</v>
      </c>
      <c r="I36" s="65">
        <v>318001</v>
      </c>
      <c r="J36" s="65">
        <v>342463</v>
      </c>
      <c r="K36" s="65">
        <v>366926</v>
      </c>
      <c r="L36" s="65">
        <v>391386</v>
      </c>
      <c r="M36" s="65">
        <v>415849</v>
      </c>
      <c r="N36" s="65">
        <v>440311</v>
      </c>
      <c r="O36" s="65">
        <v>464772</v>
      </c>
      <c r="P36" s="65">
        <v>489234</v>
      </c>
      <c r="Q36" s="65">
        <v>513696</v>
      </c>
      <c r="R36" s="65">
        <v>538157</v>
      </c>
      <c r="S36" s="65">
        <v>562619</v>
      </c>
      <c r="T36" s="70" t="s">
        <v>18</v>
      </c>
    </row>
    <row r="37" spans="1:20" s="63" customFormat="1" ht="26.25" customHeight="1" x14ac:dyDescent="0.15">
      <c r="A37" s="63" t="s">
        <v>337</v>
      </c>
      <c r="B37" s="54">
        <v>33</v>
      </c>
      <c r="C37" s="55" t="s">
        <v>88</v>
      </c>
      <c r="D37" s="56" t="s">
        <v>89</v>
      </c>
      <c r="E37" s="73" t="s">
        <v>90</v>
      </c>
      <c r="F37" s="60">
        <v>67</v>
      </c>
      <c r="G37" s="76">
        <v>448280</v>
      </c>
      <c r="H37" s="64" t="s">
        <v>338</v>
      </c>
      <c r="I37" s="65">
        <v>485636</v>
      </c>
      <c r="J37" s="65">
        <v>522992</v>
      </c>
      <c r="K37" s="65">
        <v>560350</v>
      </c>
      <c r="L37" s="65">
        <v>597706</v>
      </c>
      <c r="M37" s="65">
        <v>635062</v>
      </c>
      <c r="N37" s="65">
        <v>672420</v>
      </c>
      <c r="O37" s="65">
        <v>709776</v>
      </c>
      <c r="P37" s="65">
        <v>747132</v>
      </c>
      <c r="Q37" s="65">
        <v>784490</v>
      </c>
      <c r="R37" s="65">
        <v>821846</v>
      </c>
      <c r="S37" s="65">
        <v>859202</v>
      </c>
      <c r="T37" s="70" t="s">
        <v>18</v>
      </c>
    </row>
    <row r="38" spans="1:20" s="63" customFormat="1" ht="26.25" customHeight="1" x14ac:dyDescent="0.15">
      <c r="A38" s="63" t="s">
        <v>337</v>
      </c>
      <c r="B38" s="54">
        <v>34</v>
      </c>
      <c r="C38" s="55" t="s">
        <v>91</v>
      </c>
      <c r="D38" s="56" t="s">
        <v>89</v>
      </c>
      <c r="E38" s="73" t="s">
        <v>92</v>
      </c>
      <c r="F38" s="60">
        <v>30</v>
      </c>
      <c r="G38" s="76">
        <v>201600</v>
      </c>
      <c r="H38" s="64" t="s">
        <v>338</v>
      </c>
      <c r="I38" s="65">
        <v>218400</v>
      </c>
      <c r="J38" s="65">
        <v>235200</v>
      </c>
      <c r="K38" s="65">
        <v>252000</v>
      </c>
      <c r="L38" s="65">
        <v>268800</v>
      </c>
      <c r="M38" s="65">
        <v>285600</v>
      </c>
      <c r="N38" s="65">
        <v>302400</v>
      </c>
      <c r="O38" s="65">
        <v>319200</v>
      </c>
      <c r="P38" s="65">
        <v>336000</v>
      </c>
      <c r="Q38" s="65">
        <v>352800</v>
      </c>
      <c r="R38" s="65">
        <v>369600</v>
      </c>
      <c r="S38" s="65">
        <v>386400</v>
      </c>
      <c r="T38" s="70" t="s">
        <v>18</v>
      </c>
    </row>
    <row r="39" spans="1:20" s="63" customFormat="1" ht="26.25" customHeight="1" x14ac:dyDescent="0.15">
      <c r="A39" s="63" t="s">
        <v>337</v>
      </c>
      <c r="B39" s="54">
        <v>35</v>
      </c>
      <c r="C39" s="55" t="s">
        <v>93</v>
      </c>
      <c r="D39" s="56" t="s">
        <v>89</v>
      </c>
      <c r="E39" s="73" t="s">
        <v>94</v>
      </c>
      <c r="F39" s="60">
        <v>71</v>
      </c>
      <c r="G39" s="76">
        <v>446768</v>
      </c>
      <c r="H39" s="64" t="s">
        <v>338</v>
      </c>
      <c r="I39" s="65">
        <v>483998</v>
      </c>
      <c r="J39" s="65">
        <v>521228</v>
      </c>
      <c r="K39" s="65">
        <v>558460</v>
      </c>
      <c r="L39" s="65">
        <v>595690</v>
      </c>
      <c r="M39" s="65">
        <v>632920</v>
      </c>
      <c r="N39" s="65">
        <v>670152</v>
      </c>
      <c r="O39" s="65">
        <v>707382</v>
      </c>
      <c r="P39" s="65">
        <v>744612</v>
      </c>
      <c r="Q39" s="65">
        <v>781844</v>
      </c>
      <c r="R39" s="65">
        <v>819074</v>
      </c>
      <c r="S39" s="65">
        <v>856304</v>
      </c>
      <c r="T39" s="70" t="s">
        <v>18</v>
      </c>
    </row>
    <row r="40" spans="1:20" s="63" customFormat="1" ht="26.25" customHeight="1" x14ac:dyDescent="0.15">
      <c r="A40" s="63" t="s">
        <v>337</v>
      </c>
      <c r="B40" s="54">
        <v>36</v>
      </c>
      <c r="C40" s="55" t="s">
        <v>95</v>
      </c>
      <c r="D40" s="56" t="s">
        <v>89</v>
      </c>
      <c r="E40" s="73" t="s">
        <v>96</v>
      </c>
      <c r="F40" s="60">
        <v>34</v>
      </c>
      <c r="G40" s="76">
        <v>224840</v>
      </c>
      <c r="H40" s="64" t="s">
        <v>338</v>
      </c>
      <c r="I40" s="65">
        <v>243576</v>
      </c>
      <c r="J40" s="65">
        <v>262312</v>
      </c>
      <c r="K40" s="65">
        <v>281050</v>
      </c>
      <c r="L40" s="65">
        <v>299786</v>
      </c>
      <c r="M40" s="65">
        <v>318522</v>
      </c>
      <c r="N40" s="65">
        <v>337260</v>
      </c>
      <c r="O40" s="65">
        <v>355996</v>
      </c>
      <c r="P40" s="65">
        <v>374732</v>
      </c>
      <c r="Q40" s="65">
        <v>393470</v>
      </c>
      <c r="R40" s="65">
        <v>412206</v>
      </c>
      <c r="S40" s="65">
        <v>430942</v>
      </c>
      <c r="T40" s="70" t="s">
        <v>18</v>
      </c>
    </row>
    <row r="41" spans="1:20" s="63" customFormat="1" ht="26.25" customHeight="1" x14ac:dyDescent="0.15">
      <c r="A41" s="67" t="s">
        <v>337</v>
      </c>
      <c r="B41" s="54">
        <v>37</v>
      </c>
      <c r="C41" s="55" t="s">
        <v>98</v>
      </c>
      <c r="D41" s="56" t="s">
        <v>89</v>
      </c>
      <c r="E41" s="73" t="s">
        <v>99</v>
      </c>
      <c r="F41" s="60">
        <v>30</v>
      </c>
      <c r="G41" s="76">
        <v>520800</v>
      </c>
      <c r="H41" s="64" t="s">
        <v>338</v>
      </c>
      <c r="I41" s="65">
        <v>564200</v>
      </c>
      <c r="J41" s="65">
        <v>607600</v>
      </c>
      <c r="K41" s="65">
        <v>651000</v>
      </c>
      <c r="L41" s="65">
        <v>694400</v>
      </c>
      <c r="M41" s="65">
        <v>737800</v>
      </c>
      <c r="N41" s="65">
        <v>781200</v>
      </c>
      <c r="O41" s="65">
        <v>824600</v>
      </c>
      <c r="P41" s="65">
        <v>868000</v>
      </c>
      <c r="Q41" s="65">
        <v>911400</v>
      </c>
      <c r="R41" s="65">
        <v>954800</v>
      </c>
      <c r="S41" s="65">
        <v>998200</v>
      </c>
      <c r="T41" s="70" t="s">
        <v>18</v>
      </c>
    </row>
    <row r="42" spans="1:20" s="63" customFormat="1" ht="26.25" customHeight="1" x14ac:dyDescent="0.15">
      <c r="A42" s="63" t="s">
        <v>337</v>
      </c>
      <c r="B42" s="54">
        <v>38</v>
      </c>
      <c r="C42" s="55" t="s">
        <v>100</v>
      </c>
      <c r="D42" s="56" t="s">
        <v>89</v>
      </c>
      <c r="E42" s="73" t="s">
        <v>101</v>
      </c>
      <c r="F42" s="60">
        <v>38</v>
      </c>
      <c r="G42" s="76">
        <v>313544</v>
      </c>
      <c r="H42" s="64" t="s">
        <v>338</v>
      </c>
      <c r="I42" s="65">
        <v>339672</v>
      </c>
      <c r="J42" s="65">
        <v>365800</v>
      </c>
      <c r="K42" s="65">
        <v>391930</v>
      </c>
      <c r="L42" s="65">
        <v>418058</v>
      </c>
      <c r="M42" s="65">
        <v>444186</v>
      </c>
      <c r="N42" s="65">
        <v>470316</v>
      </c>
      <c r="O42" s="65">
        <v>496444</v>
      </c>
      <c r="P42" s="65">
        <v>522572</v>
      </c>
      <c r="Q42" s="65">
        <v>548702</v>
      </c>
      <c r="R42" s="65">
        <v>574830</v>
      </c>
      <c r="S42" s="65">
        <v>600958</v>
      </c>
      <c r="T42" s="70" t="s">
        <v>13</v>
      </c>
    </row>
    <row r="43" spans="1:20" s="63" customFormat="1" ht="26.25" customHeight="1" x14ac:dyDescent="0.15">
      <c r="A43" s="63" t="s">
        <v>337</v>
      </c>
      <c r="B43" s="139">
        <v>39</v>
      </c>
      <c r="C43" s="140" t="s">
        <v>103</v>
      </c>
      <c r="D43" s="141" t="s">
        <v>89</v>
      </c>
      <c r="E43" s="180" t="s">
        <v>104</v>
      </c>
      <c r="F43" s="173">
        <v>17</v>
      </c>
      <c r="G43" s="142">
        <v>154280</v>
      </c>
      <c r="H43" s="143" t="s">
        <v>338</v>
      </c>
      <c r="I43" s="144">
        <v>167136</v>
      </c>
      <c r="J43" s="144">
        <v>179992</v>
      </c>
      <c r="K43" s="144">
        <v>192850</v>
      </c>
      <c r="L43" s="144">
        <v>205706</v>
      </c>
      <c r="M43" s="144">
        <v>218562</v>
      </c>
      <c r="N43" s="144">
        <v>231420</v>
      </c>
      <c r="O43" s="144">
        <v>244276</v>
      </c>
      <c r="P43" s="144">
        <v>257132</v>
      </c>
      <c r="Q43" s="144">
        <v>269990</v>
      </c>
      <c r="R43" s="144">
        <v>282846</v>
      </c>
      <c r="S43" s="144">
        <v>295702</v>
      </c>
      <c r="T43" s="70" t="s">
        <v>13</v>
      </c>
    </row>
    <row r="44" spans="1:20" s="63" customFormat="1" ht="26.25" customHeight="1" x14ac:dyDescent="0.15">
      <c r="A44" s="63" t="s">
        <v>337</v>
      </c>
      <c r="B44" s="145">
        <v>40</v>
      </c>
      <c r="C44" s="146" t="s">
        <v>105</v>
      </c>
      <c r="D44" s="147" t="s">
        <v>106</v>
      </c>
      <c r="E44" s="148" t="s">
        <v>107</v>
      </c>
      <c r="F44" s="174">
        <v>50</v>
      </c>
      <c r="G44" s="149">
        <v>420000</v>
      </c>
      <c r="H44" s="150" t="s">
        <v>339</v>
      </c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38" t="s">
        <v>18</v>
      </c>
    </row>
    <row r="45" spans="1:20" s="63" customFormat="1" ht="26.25" customHeight="1" x14ac:dyDescent="0.15">
      <c r="A45" s="63" t="s">
        <v>337</v>
      </c>
      <c r="B45" s="145">
        <v>41</v>
      </c>
      <c r="C45" s="146" t="s">
        <v>108</v>
      </c>
      <c r="D45" s="147" t="s">
        <v>109</v>
      </c>
      <c r="E45" s="148" t="s">
        <v>110</v>
      </c>
      <c r="F45" s="174">
        <v>50</v>
      </c>
      <c r="G45" s="149">
        <v>420000</v>
      </c>
      <c r="H45" s="150" t="s">
        <v>339</v>
      </c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38" t="s">
        <v>18</v>
      </c>
    </row>
    <row r="46" spans="1:20" s="63" customFormat="1" ht="26.25" customHeight="1" x14ac:dyDescent="0.15">
      <c r="A46" s="63" t="s">
        <v>337</v>
      </c>
      <c r="B46" s="145">
        <v>42</v>
      </c>
      <c r="C46" s="146" t="s">
        <v>111</v>
      </c>
      <c r="D46" s="147" t="s">
        <v>109</v>
      </c>
      <c r="E46" s="148" t="s">
        <v>112</v>
      </c>
      <c r="F46" s="174">
        <v>30</v>
      </c>
      <c r="G46" s="149">
        <v>210000</v>
      </c>
      <c r="H46" s="150" t="s">
        <v>339</v>
      </c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38" t="s">
        <v>13</v>
      </c>
    </row>
    <row r="47" spans="1:20" s="63" customFormat="1" ht="26.25" customHeight="1" x14ac:dyDescent="0.15">
      <c r="A47" s="63" t="s">
        <v>337</v>
      </c>
      <c r="B47" s="145">
        <v>43</v>
      </c>
      <c r="C47" s="146" t="s">
        <v>113</v>
      </c>
      <c r="D47" s="147" t="s">
        <v>114</v>
      </c>
      <c r="E47" s="148" t="s">
        <v>115</v>
      </c>
      <c r="F47" s="174">
        <v>25</v>
      </c>
      <c r="G47" s="149">
        <v>277200</v>
      </c>
      <c r="H47" s="150" t="s">
        <v>339</v>
      </c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2"/>
      <c r="T47" s="138" t="s">
        <v>18</v>
      </c>
    </row>
    <row r="48" spans="1:20" s="63" customFormat="1" ht="26.25" customHeight="1" x14ac:dyDescent="0.15">
      <c r="A48" s="63" t="s">
        <v>337</v>
      </c>
      <c r="B48" s="145">
        <v>44</v>
      </c>
      <c r="C48" s="146" t="s">
        <v>116</v>
      </c>
      <c r="D48" s="147" t="s">
        <v>114</v>
      </c>
      <c r="E48" s="148" t="s">
        <v>117</v>
      </c>
      <c r="F48" s="174">
        <v>30</v>
      </c>
      <c r="G48" s="149">
        <v>626220</v>
      </c>
      <c r="H48" s="150" t="s">
        <v>339</v>
      </c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38" t="s">
        <v>18</v>
      </c>
    </row>
    <row r="49" spans="1:20" ht="26.25" customHeight="1" x14ac:dyDescent="0.15">
      <c r="A49" s="43" t="s">
        <v>337</v>
      </c>
      <c r="B49" s="153">
        <v>45</v>
      </c>
      <c r="C49" s="153" t="s">
        <v>118</v>
      </c>
      <c r="D49" s="154" t="s">
        <v>114</v>
      </c>
      <c r="E49" s="181" t="s">
        <v>119</v>
      </c>
      <c r="F49" s="175">
        <v>20</v>
      </c>
      <c r="G49" s="171">
        <v>218400</v>
      </c>
      <c r="H49" s="156" t="s">
        <v>339</v>
      </c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38" t="s">
        <v>13</v>
      </c>
    </row>
    <row r="50" spans="1:20" ht="26.25" customHeight="1" x14ac:dyDescent="0.15">
      <c r="A50" s="43" t="s">
        <v>337</v>
      </c>
      <c r="B50" s="153">
        <v>46</v>
      </c>
      <c r="C50" s="153" t="s">
        <v>120</v>
      </c>
      <c r="D50" s="154" t="s">
        <v>114</v>
      </c>
      <c r="E50" s="181" t="s">
        <v>121</v>
      </c>
      <c r="F50" s="175">
        <v>28</v>
      </c>
      <c r="G50" s="171">
        <v>352800</v>
      </c>
      <c r="H50" s="156" t="s">
        <v>339</v>
      </c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38" t="s">
        <v>13</v>
      </c>
    </row>
    <row r="51" spans="1:20" ht="26.25" customHeight="1" x14ac:dyDescent="0.15">
      <c r="A51" s="43" t="s">
        <v>337</v>
      </c>
      <c r="B51" s="153">
        <v>47</v>
      </c>
      <c r="C51" s="153" t="s">
        <v>122</v>
      </c>
      <c r="D51" s="154" t="s">
        <v>123</v>
      </c>
      <c r="E51" s="181" t="s">
        <v>124</v>
      </c>
      <c r="F51" s="175">
        <v>50</v>
      </c>
      <c r="G51" s="171">
        <v>395584</v>
      </c>
      <c r="H51" s="156" t="s">
        <v>338</v>
      </c>
      <c r="I51" s="157">
        <v>428548</v>
      </c>
      <c r="J51" s="157">
        <v>461514</v>
      </c>
      <c r="K51" s="157">
        <v>494480</v>
      </c>
      <c r="L51" s="157">
        <v>527444</v>
      </c>
      <c r="M51" s="157">
        <v>560410</v>
      </c>
      <c r="N51" s="157">
        <v>593376</v>
      </c>
      <c r="O51" s="157">
        <v>626340</v>
      </c>
      <c r="P51" s="157">
        <v>659306</v>
      </c>
      <c r="Q51" s="157">
        <v>692272</v>
      </c>
      <c r="R51" s="157">
        <v>725236</v>
      </c>
      <c r="S51" s="157">
        <v>758202</v>
      </c>
      <c r="T51" s="138" t="s">
        <v>18</v>
      </c>
    </row>
    <row r="52" spans="1:20" ht="26.25" customHeight="1" x14ac:dyDescent="0.15">
      <c r="A52" s="43" t="s">
        <v>337</v>
      </c>
      <c r="B52" s="153">
        <v>48</v>
      </c>
      <c r="C52" s="153" t="s">
        <v>125</v>
      </c>
      <c r="D52" s="154" t="s">
        <v>126</v>
      </c>
      <c r="E52" s="181" t="s">
        <v>127</v>
      </c>
      <c r="F52" s="175">
        <v>16</v>
      </c>
      <c r="G52" s="171">
        <v>375200</v>
      </c>
      <c r="H52" s="156" t="s">
        <v>339</v>
      </c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38" t="s">
        <v>18</v>
      </c>
    </row>
    <row r="53" spans="1:20" ht="26.25" customHeight="1" x14ac:dyDescent="0.15">
      <c r="A53" s="43" t="s">
        <v>337</v>
      </c>
      <c r="B53" s="153">
        <v>49</v>
      </c>
      <c r="C53" s="153" t="s">
        <v>128</v>
      </c>
      <c r="D53" s="154" t="s">
        <v>126</v>
      </c>
      <c r="E53" s="181" t="s">
        <v>129</v>
      </c>
      <c r="F53" s="175">
        <v>23</v>
      </c>
      <c r="G53" s="171">
        <v>388640</v>
      </c>
      <c r="H53" s="156" t="s">
        <v>339</v>
      </c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38" t="s">
        <v>18</v>
      </c>
    </row>
    <row r="54" spans="1:20" ht="26.25" customHeight="1" x14ac:dyDescent="0.15">
      <c r="A54" s="43" t="s">
        <v>337</v>
      </c>
      <c r="B54" s="153">
        <v>50</v>
      </c>
      <c r="C54" s="153" t="s">
        <v>130</v>
      </c>
      <c r="D54" s="154" t="s">
        <v>126</v>
      </c>
      <c r="E54" s="181" t="s">
        <v>131</v>
      </c>
      <c r="F54" s="175">
        <v>20</v>
      </c>
      <c r="G54" s="171">
        <v>547680</v>
      </c>
      <c r="H54" s="156" t="s">
        <v>339</v>
      </c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138" t="s">
        <v>18</v>
      </c>
    </row>
    <row r="55" spans="1:20" ht="26.25" customHeight="1" x14ac:dyDescent="0.15">
      <c r="A55" s="43" t="s">
        <v>337</v>
      </c>
      <c r="B55" s="153">
        <v>51</v>
      </c>
      <c r="C55" s="153" t="s">
        <v>132</v>
      </c>
      <c r="D55" s="154" t="s">
        <v>126</v>
      </c>
      <c r="E55" s="181" t="s">
        <v>133</v>
      </c>
      <c r="F55" s="175">
        <v>22</v>
      </c>
      <c r="G55" s="171">
        <v>501760</v>
      </c>
      <c r="H55" s="156" t="s">
        <v>339</v>
      </c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38" t="s">
        <v>18</v>
      </c>
    </row>
    <row r="56" spans="1:20" ht="26.25" customHeight="1" x14ac:dyDescent="0.15">
      <c r="A56" s="43" t="s">
        <v>337</v>
      </c>
      <c r="B56" s="153">
        <v>52</v>
      </c>
      <c r="C56" s="153" t="s">
        <v>134</v>
      </c>
      <c r="D56" s="154" t="s">
        <v>135</v>
      </c>
      <c r="E56" s="181" t="s">
        <v>136</v>
      </c>
      <c r="F56" s="175">
        <v>36</v>
      </c>
      <c r="G56" s="171">
        <v>352800</v>
      </c>
      <c r="H56" s="156" t="s">
        <v>338</v>
      </c>
      <c r="I56" s="157">
        <v>382200</v>
      </c>
      <c r="J56" s="157">
        <v>411600</v>
      </c>
      <c r="K56" s="157">
        <v>441000</v>
      </c>
      <c r="L56" s="157">
        <v>470400</v>
      </c>
      <c r="M56" s="157">
        <v>499800</v>
      </c>
      <c r="N56" s="157">
        <v>529200</v>
      </c>
      <c r="O56" s="157">
        <v>558600</v>
      </c>
      <c r="P56" s="157">
        <v>588000</v>
      </c>
      <c r="Q56" s="157">
        <v>617400</v>
      </c>
      <c r="R56" s="157">
        <v>646800</v>
      </c>
      <c r="S56" s="157">
        <v>676200</v>
      </c>
      <c r="T56" s="138" t="s">
        <v>18</v>
      </c>
    </row>
    <row r="57" spans="1:20" ht="26.25" customHeight="1" x14ac:dyDescent="0.15">
      <c r="A57" s="43" t="s">
        <v>337</v>
      </c>
      <c r="B57" s="153">
        <v>53</v>
      </c>
      <c r="C57" s="153" t="s">
        <v>137</v>
      </c>
      <c r="D57" s="154" t="s">
        <v>135</v>
      </c>
      <c r="E57" s="181" t="s">
        <v>138</v>
      </c>
      <c r="F57" s="175">
        <v>45</v>
      </c>
      <c r="G57" s="171">
        <v>515200</v>
      </c>
      <c r="H57" s="156" t="s">
        <v>338</v>
      </c>
      <c r="I57" s="157">
        <v>558132</v>
      </c>
      <c r="J57" s="157">
        <v>601066</v>
      </c>
      <c r="K57" s="157">
        <v>644000</v>
      </c>
      <c r="L57" s="157">
        <v>686932</v>
      </c>
      <c r="M57" s="157">
        <v>729866</v>
      </c>
      <c r="N57" s="157">
        <v>772800</v>
      </c>
      <c r="O57" s="157">
        <v>815732</v>
      </c>
      <c r="P57" s="157">
        <v>858666</v>
      </c>
      <c r="Q57" s="157">
        <v>901600</v>
      </c>
      <c r="R57" s="157">
        <v>944532</v>
      </c>
      <c r="S57" s="157">
        <v>987466</v>
      </c>
      <c r="T57" s="138" t="s">
        <v>18</v>
      </c>
    </row>
    <row r="58" spans="1:20" ht="26.25" customHeight="1" x14ac:dyDescent="0.15">
      <c r="A58" s="43" t="s">
        <v>337</v>
      </c>
      <c r="B58" s="153">
        <v>54</v>
      </c>
      <c r="C58" s="153" t="s">
        <v>139</v>
      </c>
      <c r="D58" s="154" t="s">
        <v>135</v>
      </c>
      <c r="E58" s="181" t="s">
        <v>140</v>
      </c>
      <c r="F58" s="175">
        <v>41</v>
      </c>
      <c r="G58" s="171">
        <v>444920</v>
      </c>
      <c r="H58" s="156" t="s">
        <v>338</v>
      </c>
      <c r="I58" s="157">
        <v>481996</v>
      </c>
      <c r="J58" s="157">
        <v>519072</v>
      </c>
      <c r="K58" s="157">
        <v>556150</v>
      </c>
      <c r="L58" s="157">
        <v>593226</v>
      </c>
      <c r="M58" s="157">
        <v>630302</v>
      </c>
      <c r="N58" s="157">
        <v>667380</v>
      </c>
      <c r="O58" s="157">
        <v>704456</v>
      </c>
      <c r="P58" s="157">
        <v>741532</v>
      </c>
      <c r="Q58" s="157">
        <v>778610</v>
      </c>
      <c r="R58" s="157">
        <v>815686</v>
      </c>
      <c r="S58" s="157">
        <v>852762</v>
      </c>
      <c r="T58" s="138" t="s">
        <v>18</v>
      </c>
    </row>
    <row r="59" spans="1:20" ht="26.25" customHeight="1" x14ac:dyDescent="0.15">
      <c r="A59" s="43" t="s">
        <v>337</v>
      </c>
      <c r="B59" s="153">
        <v>55</v>
      </c>
      <c r="C59" s="153" t="s">
        <v>141</v>
      </c>
      <c r="D59" s="154" t="s">
        <v>142</v>
      </c>
      <c r="E59" s="181" t="s">
        <v>143</v>
      </c>
      <c r="F59" s="175">
        <v>50</v>
      </c>
      <c r="G59" s="171">
        <v>305760</v>
      </c>
      <c r="H59" s="156" t="s">
        <v>338</v>
      </c>
      <c r="I59" s="157">
        <v>331240</v>
      </c>
      <c r="J59" s="157">
        <v>356720</v>
      </c>
      <c r="K59" s="157">
        <v>382200</v>
      </c>
      <c r="L59" s="157">
        <v>407680</v>
      </c>
      <c r="M59" s="157">
        <v>433160</v>
      </c>
      <c r="N59" s="157">
        <v>458640</v>
      </c>
      <c r="O59" s="157">
        <v>484120</v>
      </c>
      <c r="P59" s="157">
        <v>509600</v>
      </c>
      <c r="Q59" s="157">
        <v>535080</v>
      </c>
      <c r="R59" s="157">
        <v>560560</v>
      </c>
      <c r="S59" s="157">
        <v>586040</v>
      </c>
      <c r="T59" s="138" t="s">
        <v>18</v>
      </c>
    </row>
    <row r="60" spans="1:20" ht="26.25" customHeight="1" x14ac:dyDescent="0.15">
      <c r="A60" s="43" t="s">
        <v>337</v>
      </c>
      <c r="B60" s="153">
        <v>56</v>
      </c>
      <c r="C60" s="153" t="s">
        <v>144</v>
      </c>
      <c r="D60" s="154" t="s">
        <v>145</v>
      </c>
      <c r="E60" s="181" t="s">
        <v>146</v>
      </c>
      <c r="F60" s="175">
        <v>20</v>
      </c>
      <c r="G60" s="171">
        <v>417032</v>
      </c>
      <c r="H60" s="156" t="s">
        <v>338</v>
      </c>
      <c r="I60" s="157">
        <v>451784</v>
      </c>
      <c r="J60" s="157">
        <v>486536</v>
      </c>
      <c r="K60" s="157">
        <v>521290</v>
      </c>
      <c r="L60" s="157">
        <v>556042</v>
      </c>
      <c r="M60" s="157">
        <v>590794</v>
      </c>
      <c r="N60" s="157">
        <v>625548</v>
      </c>
      <c r="O60" s="157">
        <v>660300</v>
      </c>
      <c r="P60" s="157">
        <v>695052</v>
      </c>
      <c r="Q60" s="157">
        <v>729806</v>
      </c>
      <c r="R60" s="157">
        <v>764558</v>
      </c>
      <c r="S60" s="157">
        <v>799310</v>
      </c>
      <c r="T60" s="138" t="s">
        <v>18</v>
      </c>
    </row>
    <row r="61" spans="1:20" ht="26.25" customHeight="1" x14ac:dyDescent="0.15">
      <c r="A61" s="43" t="s">
        <v>337</v>
      </c>
      <c r="B61" s="153">
        <v>57</v>
      </c>
      <c r="C61" s="153" t="s">
        <v>147</v>
      </c>
      <c r="D61" s="154" t="s">
        <v>145</v>
      </c>
      <c r="E61" s="181" t="s">
        <v>148</v>
      </c>
      <c r="F61" s="175">
        <v>20</v>
      </c>
      <c r="G61" s="171">
        <v>369790</v>
      </c>
      <c r="H61" s="156" t="s">
        <v>338</v>
      </c>
      <c r="I61" s="157">
        <v>400605</v>
      </c>
      <c r="J61" s="157">
        <v>431421</v>
      </c>
      <c r="K61" s="157">
        <v>462238</v>
      </c>
      <c r="L61" s="157">
        <v>493053</v>
      </c>
      <c r="M61" s="157">
        <v>523868</v>
      </c>
      <c r="N61" s="157">
        <v>554685</v>
      </c>
      <c r="O61" s="157">
        <v>585501</v>
      </c>
      <c r="P61" s="157">
        <v>616316</v>
      </c>
      <c r="Q61" s="157">
        <v>647133</v>
      </c>
      <c r="R61" s="157">
        <v>677948</v>
      </c>
      <c r="S61" s="157">
        <v>708764</v>
      </c>
      <c r="T61" s="138" t="s">
        <v>18</v>
      </c>
    </row>
    <row r="62" spans="1:20" ht="26.25" customHeight="1" x14ac:dyDescent="0.15">
      <c r="A62" s="43" t="s">
        <v>337</v>
      </c>
      <c r="B62" s="153">
        <v>58</v>
      </c>
      <c r="C62" s="153" t="s">
        <v>149</v>
      </c>
      <c r="D62" s="154" t="s">
        <v>145</v>
      </c>
      <c r="E62" s="181" t="s">
        <v>150</v>
      </c>
      <c r="F62" s="175">
        <v>27</v>
      </c>
      <c r="G62" s="171">
        <v>558096</v>
      </c>
      <c r="H62" s="156" t="s">
        <v>338</v>
      </c>
      <c r="I62" s="157">
        <v>604604</v>
      </c>
      <c r="J62" s="157">
        <v>651112</v>
      </c>
      <c r="K62" s="157">
        <v>697620</v>
      </c>
      <c r="L62" s="157">
        <v>744128</v>
      </c>
      <c r="M62" s="157">
        <v>790636</v>
      </c>
      <c r="N62" s="157">
        <v>837144</v>
      </c>
      <c r="O62" s="157">
        <v>883652</v>
      </c>
      <c r="P62" s="157">
        <v>930160</v>
      </c>
      <c r="Q62" s="157">
        <v>976668</v>
      </c>
      <c r="R62" s="157">
        <v>1023176</v>
      </c>
      <c r="S62" s="157">
        <v>1069684</v>
      </c>
      <c r="T62" s="138" t="s">
        <v>18</v>
      </c>
    </row>
    <row r="63" spans="1:20" ht="26.25" customHeight="1" x14ac:dyDescent="0.15">
      <c r="A63" s="43" t="s">
        <v>337</v>
      </c>
      <c r="B63" s="153">
        <v>59</v>
      </c>
      <c r="C63" s="153" t="s">
        <v>151</v>
      </c>
      <c r="D63" s="154" t="s">
        <v>152</v>
      </c>
      <c r="E63" s="181" t="s">
        <v>153</v>
      </c>
      <c r="F63" s="175">
        <v>22</v>
      </c>
      <c r="G63" s="171">
        <v>374976</v>
      </c>
      <c r="H63" s="156" t="s">
        <v>339</v>
      </c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38" t="s">
        <v>13</v>
      </c>
    </row>
    <row r="64" spans="1:20" ht="26.25" customHeight="1" x14ac:dyDescent="0.15">
      <c r="A64" s="43" t="s">
        <v>337</v>
      </c>
      <c r="B64" s="153">
        <v>60</v>
      </c>
      <c r="C64" s="153" t="s">
        <v>154</v>
      </c>
      <c r="D64" s="154" t="s">
        <v>152</v>
      </c>
      <c r="E64" s="181" t="s">
        <v>155</v>
      </c>
      <c r="F64" s="175">
        <v>14</v>
      </c>
      <c r="G64" s="171">
        <v>607824</v>
      </c>
      <c r="H64" s="156" t="s">
        <v>339</v>
      </c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38" t="s">
        <v>13</v>
      </c>
    </row>
  </sheetData>
  <mergeCells count="1">
    <mergeCell ref="E1:F1"/>
  </mergeCells>
  <phoneticPr fontId="10"/>
  <pageMargins left="0.7" right="0.7" top="0.75" bottom="0.75" header="0.3" footer="0.3"/>
  <pageSetup paperSize="9" scale="4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BI40"/>
  <sheetViews>
    <sheetView topLeftCell="F1" workbookViewId="0">
      <selection activeCell="U3" sqref="U3"/>
    </sheetView>
  </sheetViews>
  <sheetFormatPr defaultRowHeight="16.5" x14ac:dyDescent="0.35"/>
  <cols>
    <col min="2" max="2" width="15.28515625" customWidth="1"/>
    <col min="3" max="45" width="10.28515625" bestFit="1" customWidth="1"/>
  </cols>
  <sheetData>
    <row r="1" spans="1:61" x14ac:dyDescent="0.35">
      <c r="A1" s="50" t="s">
        <v>323</v>
      </c>
      <c r="B1" s="54">
        <v>1</v>
      </c>
      <c r="C1" s="54">
        <v>2</v>
      </c>
      <c r="D1" s="54">
        <v>3</v>
      </c>
      <c r="E1" s="54">
        <v>4</v>
      </c>
      <c r="F1" s="54">
        <v>5</v>
      </c>
      <c r="G1" s="54">
        <v>6</v>
      </c>
      <c r="H1" s="54">
        <v>7</v>
      </c>
      <c r="I1" s="54">
        <v>8</v>
      </c>
      <c r="J1" s="54">
        <v>9</v>
      </c>
      <c r="K1" s="54">
        <v>10</v>
      </c>
      <c r="L1" s="54">
        <v>11</v>
      </c>
      <c r="M1" s="54">
        <v>12</v>
      </c>
      <c r="N1" s="54">
        <v>13</v>
      </c>
      <c r="O1" s="54">
        <v>14</v>
      </c>
      <c r="P1" s="54">
        <v>15</v>
      </c>
      <c r="Q1" s="54">
        <v>16</v>
      </c>
      <c r="R1" s="54">
        <v>17</v>
      </c>
      <c r="S1" s="54">
        <v>18</v>
      </c>
      <c r="T1" s="54">
        <v>19</v>
      </c>
      <c r="U1" s="54">
        <v>20</v>
      </c>
      <c r="V1" s="54">
        <v>21</v>
      </c>
      <c r="W1" s="54">
        <v>22</v>
      </c>
      <c r="X1" s="54">
        <v>23</v>
      </c>
      <c r="Y1" s="57">
        <v>24</v>
      </c>
      <c r="Z1" s="57">
        <v>25</v>
      </c>
      <c r="AA1" s="54">
        <v>26</v>
      </c>
      <c r="AB1" s="57">
        <v>27</v>
      </c>
      <c r="AC1" s="57">
        <v>28</v>
      </c>
      <c r="AD1" s="54">
        <v>29</v>
      </c>
      <c r="AE1" s="54">
        <v>30</v>
      </c>
      <c r="AF1" s="54">
        <v>31</v>
      </c>
      <c r="AG1" s="54">
        <v>32</v>
      </c>
      <c r="AH1" s="54">
        <v>33</v>
      </c>
      <c r="AI1" s="54">
        <v>34</v>
      </c>
      <c r="AJ1" s="54">
        <v>35</v>
      </c>
      <c r="AK1" s="54">
        <v>36</v>
      </c>
      <c r="AL1" s="54">
        <v>37</v>
      </c>
      <c r="AM1" s="54">
        <v>38</v>
      </c>
      <c r="AN1" s="54">
        <v>39</v>
      </c>
      <c r="AO1" s="54">
        <v>40</v>
      </c>
      <c r="AP1" s="54">
        <v>41</v>
      </c>
      <c r="AQ1" s="54">
        <v>42</v>
      </c>
      <c r="AR1" s="54">
        <v>43</v>
      </c>
      <c r="AS1" s="54">
        <v>44</v>
      </c>
      <c r="AT1" s="47">
        <v>45</v>
      </c>
      <c r="AU1" s="47">
        <v>46</v>
      </c>
      <c r="AV1" s="47">
        <v>47</v>
      </c>
      <c r="AW1" s="47">
        <v>48</v>
      </c>
      <c r="AX1" s="47">
        <v>49</v>
      </c>
      <c r="AY1" s="47">
        <v>50</v>
      </c>
      <c r="AZ1" s="47">
        <v>51</v>
      </c>
      <c r="BA1" s="47">
        <v>52</v>
      </c>
      <c r="BB1" s="47">
        <v>53</v>
      </c>
      <c r="BC1" s="47">
        <v>54</v>
      </c>
      <c r="BD1" s="47">
        <v>55</v>
      </c>
      <c r="BE1" s="47">
        <v>56</v>
      </c>
      <c r="BF1" s="47">
        <v>57</v>
      </c>
      <c r="BG1" s="47">
        <v>58</v>
      </c>
      <c r="BH1" s="47">
        <v>59</v>
      </c>
      <c r="BI1" s="47">
        <v>60</v>
      </c>
    </row>
    <row r="2" spans="1:61" ht="25.5" x14ac:dyDescent="0.35">
      <c r="A2" s="51" t="s">
        <v>7</v>
      </c>
      <c r="B2" s="55" t="s">
        <v>15</v>
      </c>
      <c r="C2" s="55" t="s">
        <v>19</v>
      </c>
      <c r="D2" s="55" t="s">
        <v>21</v>
      </c>
      <c r="E2" s="55" t="s">
        <v>23</v>
      </c>
      <c r="F2" s="55" t="s">
        <v>25</v>
      </c>
      <c r="G2" s="55" t="s">
        <v>27</v>
      </c>
      <c r="H2" s="55" t="s">
        <v>29</v>
      </c>
      <c r="I2" s="55" t="s">
        <v>31</v>
      </c>
      <c r="J2" s="55" t="s">
        <v>33</v>
      </c>
      <c r="K2" s="55" t="s">
        <v>35</v>
      </c>
      <c r="L2" s="55" t="s">
        <v>37</v>
      </c>
      <c r="M2" s="55" t="s">
        <v>39</v>
      </c>
      <c r="N2" s="55" t="s">
        <v>44</v>
      </c>
      <c r="O2" s="55" t="s">
        <v>46</v>
      </c>
      <c r="P2" s="55" t="s">
        <v>48</v>
      </c>
      <c r="Q2" s="55" t="s">
        <v>50</v>
      </c>
      <c r="R2" s="55" t="s">
        <v>52</v>
      </c>
      <c r="S2" s="55" t="s">
        <v>54</v>
      </c>
      <c r="T2" s="55" t="s">
        <v>57</v>
      </c>
      <c r="U2" s="55" t="s">
        <v>356</v>
      </c>
      <c r="V2" s="55" t="s">
        <v>59</v>
      </c>
      <c r="W2" s="55" t="s">
        <v>62</v>
      </c>
      <c r="X2" s="55" t="s">
        <v>64</v>
      </c>
      <c r="Y2" s="58" t="s">
        <v>67</v>
      </c>
      <c r="Z2" s="58" t="s">
        <v>69</v>
      </c>
      <c r="AA2" s="55" t="s">
        <v>71</v>
      </c>
      <c r="AB2" s="58" t="s">
        <v>74</v>
      </c>
      <c r="AC2" s="58" t="s">
        <v>76</v>
      </c>
      <c r="AD2" s="55" t="s">
        <v>78</v>
      </c>
      <c r="AE2" s="55" t="s">
        <v>81</v>
      </c>
      <c r="AF2" s="55" t="s">
        <v>84</v>
      </c>
      <c r="AG2" s="55" t="s">
        <v>86</v>
      </c>
      <c r="AH2" s="55" t="s">
        <v>88</v>
      </c>
      <c r="AI2" s="55" t="s">
        <v>91</v>
      </c>
      <c r="AJ2" s="55" t="s">
        <v>93</v>
      </c>
      <c r="AK2" s="55" t="s">
        <v>95</v>
      </c>
      <c r="AL2" s="55" t="s">
        <v>98</v>
      </c>
      <c r="AM2" s="55" t="s">
        <v>100</v>
      </c>
      <c r="AN2" s="55" t="s">
        <v>103</v>
      </c>
      <c r="AO2" s="55" t="s">
        <v>105</v>
      </c>
      <c r="AP2" s="55" t="s">
        <v>108</v>
      </c>
      <c r="AQ2" s="55" t="s">
        <v>111</v>
      </c>
      <c r="AR2" s="55" t="s">
        <v>113</v>
      </c>
      <c r="AS2" s="55" t="s">
        <v>116</v>
      </c>
      <c r="AT2" s="47" t="s">
        <v>118</v>
      </c>
      <c r="AU2" s="47" t="s">
        <v>120</v>
      </c>
      <c r="AV2" s="47" t="s">
        <v>122</v>
      </c>
      <c r="AW2" s="47" t="s">
        <v>125</v>
      </c>
      <c r="AX2" s="47" t="s">
        <v>128</v>
      </c>
      <c r="AY2" s="47" t="s">
        <v>130</v>
      </c>
      <c r="AZ2" s="47" t="s">
        <v>132</v>
      </c>
      <c r="BA2" s="47" t="s">
        <v>134</v>
      </c>
      <c r="BB2" s="47" t="s">
        <v>137</v>
      </c>
      <c r="BC2" s="47" t="s">
        <v>139</v>
      </c>
      <c r="BD2" s="47" t="s">
        <v>141</v>
      </c>
      <c r="BE2" s="47" t="s">
        <v>144</v>
      </c>
      <c r="BF2" s="47" t="s">
        <v>147</v>
      </c>
      <c r="BG2" s="47" t="s">
        <v>149</v>
      </c>
      <c r="BH2" s="47" t="s">
        <v>151</v>
      </c>
      <c r="BI2" s="47" t="s">
        <v>154</v>
      </c>
    </row>
    <row r="3" spans="1:61" ht="39" x14ac:dyDescent="0.35">
      <c r="A3" s="51" t="s">
        <v>8</v>
      </c>
      <c r="B3" s="56" t="s">
        <v>16</v>
      </c>
      <c r="C3" s="56" t="s">
        <v>16</v>
      </c>
      <c r="D3" s="56" t="s">
        <v>16</v>
      </c>
      <c r="E3" s="56" t="s">
        <v>16</v>
      </c>
      <c r="F3" s="56" t="s">
        <v>16</v>
      </c>
      <c r="G3" s="56" t="s">
        <v>16</v>
      </c>
      <c r="H3" s="56" t="s">
        <v>16</v>
      </c>
      <c r="I3" s="56" t="s">
        <v>16</v>
      </c>
      <c r="J3" s="56" t="s">
        <v>16</v>
      </c>
      <c r="K3" s="56" t="s">
        <v>16</v>
      </c>
      <c r="L3" s="56" t="s">
        <v>16</v>
      </c>
      <c r="M3" s="56" t="s">
        <v>40</v>
      </c>
      <c r="N3" s="56" t="s">
        <v>40</v>
      </c>
      <c r="O3" s="56" t="s">
        <v>40</v>
      </c>
      <c r="P3" s="56" t="s">
        <v>40</v>
      </c>
      <c r="Q3" s="56" t="s">
        <v>40</v>
      </c>
      <c r="R3" s="56" t="s">
        <v>40</v>
      </c>
      <c r="S3" s="56" t="s">
        <v>40</v>
      </c>
      <c r="T3" s="56" t="s">
        <v>40</v>
      </c>
      <c r="U3" s="56" t="s">
        <v>40</v>
      </c>
      <c r="V3" s="56" t="s">
        <v>40</v>
      </c>
      <c r="W3" s="56" t="s">
        <v>40</v>
      </c>
      <c r="X3" s="56" t="s">
        <v>65</v>
      </c>
      <c r="Y3" s="59" t="s">
        <v>65</v>
      </c>
      <c r="Z3" s="59" t="s">
        <v>65</v>
      </c>
      <c r="AA3" s="56" t="s">
        <v>72</v>
      </c>
      <c r="AB3" s="59" t="s">
        <v>72</v>
      </c>
      <c r="AC3" s="59" t="s">
        <v>72</v>
      </c>
      <c r="AD3" s="56" t="s">
        <v>79</v>
      </c>
      <c r="AE3" s="56" t="s">
        <v>79</v>
      </c>
      <c r="AF3" s="56" t="s">
        <v>79</v>
      </c>
      <c r="AG3" s="56" t="s">
        <v>79</v>
      </c>
      <c r="AH3" s="56" t="s">
        <v>89</v>
      </c>
      <c r="AI3" s="56" t="s">
        <v>89</v>
      </c>
      <c r="AJ3" s="56" t="s">
        <v>89</v>
      </c>
      <c r="AK3" s="56" t="s">
        <v>89</v>
      </c>
      <c r="AL3" s="56" t="s">
        <v>89</v>
      </c>
      <c r="AM3" s="56" t="s">
        <v>89</v>
      </c>
      <c r="AN3" s="56" t="s">
        <v>89</v>
      </c>
      <c r="AO3" s="56" t="s">
        <v>106</v>
      </c>
      <c r="AP3" s="56" t="s">
        <v>109</v>
      </c>
      <c r="AQ3" s="56" t="s">
        <v>109</v>
      </c>
      <c r="AR3" s="56" t="s">
        <v>114</v>
      </c>
      <c r="AS3" s="56" t="s">
        <v>114</v>
      </c>
      <c r="AT3" s="48" t="s">
        <v>114</v>
      </c>
      <c r="AU3" s="48" t="s">
        <v>114</v>
      </c>
      <c r="AV3" s="48" t="s">
        <v>123</v>
      </c>
      <c r="AW3" s="48" t="s">
        <v>126</v>
      </c>
      <c r="AX3" s="48" t="s">
        <v>126</v>
      </c>
      <c r="AY3" s="48" t="s">
        <v>126</v>
      </c>
      <c r="AZ3" s="48" t="s">
        <v>126</v>
      </c>
      <c r="BA3" s="48" t="s">
        <v>135</v>
      </c>
      <c r="BB3" s="48" t="s">
        <v>135</v>
      </c>
      <c r="BC3" s="48" t="s">
        <v>135</v>
      </c>
      <c r="BD3" s="48" t="s">
        <v>142</v>
      </c>
      <c r="BE3" s="48" t="s">
        <v>145</v>
      </c>
      <c r="BF3" s="48" t="s">
        <v>145</v>
      </c>
      <c r="BG3" s="48" t="s">
        <v>145</v>
      </c>
      <c r="BH3" s="48" t="s">
        <v>152</v>
      </c>
      <c r="BI3" s="48" t="s">
        <v>152</v>
      </c>
    </row>
    <row r="5" spans="1:61" ht="31.5" x14ac:dyDescent="0.35">
      <c r="A5" s="50" t="s">
        <v>340</v>
      </c>
      <c r="B5" s="64" t="s">
        <v>338</v>
      </c>
      <c r="C5" s="64" t="s">
        <v>338</v>
      </c>
      <c r="D5" s="64" t="s">
        <v>338</v>
      </c>
      <c r="E5" s="64" t="s">
        <v>338</v>
      </c>
      <c r="F5" s="64" t="s">
        <v>338</v>
      </c>
      <c r="G5" s="64" t="s">
        <v>338</v>
      </c>
      <c r="H5" s="64" t="s">
        <v>338</v>
      </c>
      <c r="I5" s="64" t="s">
        <v>338</v>
      </c>
      <c r="J5" s="64" t="s">
        <v>338</v>
      </c>
      <c r="K5" s="64" t="s">
        <v>338</v>
      </c>
      <c r="L5" s="64" t="s">
        <v>338</v>
      </c>
      <c r="M5" s="64" t="s">
        <v>339</v>
      </c>
      <c r="N5" s="64" t="s">
        <v>339</v>
      </c>
      <c r="O5" s="64" t="s">
        <v>339</v>
      </c>
      <c r="P5" s="64" t="s">
        <v>339</v>
      </c>
      <c r="Q5" s="64" t="s">
        <v>339</v>
      </c>
      <c r="R5" s="64" t="s">
        <v>339</v>
      </c>
      <c r="S5" s="64" t="s">
        <v>339</v>
      </c>
      <c r="T5" s="64" t="s">
        <v>339</v>
      </c>
      <c r="U5" s="64" t="s">
        <v>339</v>
      </c>
      <c r="V5" s="64" t="s">
        <v>339</v>
      </c>
      <c r="W5" s="64" t="s">
        <v>339</v>
      </c>
      <c r="X5" s="64" t="s">
        <v>338</v>
      </c>
      <c r="Y5" s="64" t="s">
        <v>338</v>
      </c>
      <c r="Z5" s="64" t="s">
        <v>338</v>
      </c>
      <c r="AA5" s="64" t="s">
        <v>338</v>
      </c>
      <c r="AB5" s="64" t="s">
        <v>338</v>
      </c>
      <c r="AC5" s="64" t="s">
        <v>338</v>
      </c>
      <c r="AD5" s="64" t="s">
        <v>338</v>
      </c>
      <c r="AE5" s="64" t="s">
        <v>338</v>
      </c>
      <c r="AF5" s="64" t="s">
        <v>338</v>
      </c>
      <c r="AG5" s="64" t="s">
        <v>338</v>
      </c>
      <c r="AH5" s="64" t="s">
        <v>338</v>
      </c>
      <c r="AI5" s="64" t="s">
        <v>338</v>
      </c>
      <c r="AJ5" s="64" t="s">
        <v>338</v>
      </c>
      <c r="AK5" s="64" t="s">
        <v>338</v>
      </c>
      <c r="AL5" s="64" t="s">
        <v>338</v>
      </c>
      <c r="AM5" s="64" t="s">
        <v>338</v>
      </c>
      <c r="AN5" s="64" t="s">
        <v>338</v>
      </c>
      <c r="AO5" s="64" t="s">
        <v>339</v>
      </c>
      <c r="AP5" s="64" t="s">
        <v>339</v>
      </c>
      <c r="AQ5" s="64" t="s">
        <v>339</v>
      </c>
      <c r="AR5" s="64" t="s">
        <v>339</v>
      </c>
      <c r="AS5" s="64" t="s">
        <v>339</v>
      </c>
      <c r="AT5" s="44" t="s">
        <v>339</v>
      </c>
      <c r="AU5" s="44" t="s">
        <v>339</v>
      </c>
      <c r="AV5" s="44" t="s">
        <v>338</v>
      </c>
      <c r="AW5" s="44" t="s">
        <v>339</v>
      </c>
      <c r="AX5" s="44" t="s">
        <v>339</v>
      </c>
      <c r="AY5" s="44" t="s">
        <v>339</v>
      </c>
      <c r="AZ5" s="44" t="s">
        <v>339</v>
      </c>
      <c r="BA5" s="44" t="s">
        <v>338</v>
      </c>
      <c r="BB5" s="44" t="s">
        <v>338</v>
      </c>
      <c r="BC5" s="44" t="s">
        <v>338</v>
      </c>
      <c r="BD5" s="44" t="s">
        <v>338</v>
      </c>
      <c r="BE5" s="44" t="s">
        <v>338</v>
      </c>
      <c r="BF5" s="44" t="s">
        <v>338</v>
      </c>
      <c r="BG5" s="44" t="s">
        <v>338</v>
      </c>
      <c r="BH5" s="44" t="s">
        <v>339</v>
      </c>
      <c r="BI5" s="44" t="s">
        <v>339</v>
      </c>
    </row>
    <row r="6" spans="1:61" s="68" customFormat="1" ht="18.75" x14ac:dyDescent="0.4">
      <c r="A6" s="75" t="s">
        <v>341</v>
      </c>
      <c r="B6" s="76">
        <v>1071280</v>
      </c>
      <c r="C6" s="76">
        <v>1062250</v>
      </c>
      <c r="D6" s="76">
        <v>378840</v>
      </c>
      <c r="E6" s="76">
        <v>1037750</v>
      </c>
      <c r="F6" s="76">
        <v>425250</v>
      </c>
      <c r="G6" s="76">
        <v>399700</v>
      </c>
      <c r="H6" s="76">
        <v>675150</v>
      </c>
      <c r="I6" s="76">
        <v>681870</v>
      </c>
      <c r="J6" s="76">
        <v>634900</v>
      </c>
      <c r="K6" s="76">
        <v>716100</v>
      </c>
      <c r="L6" s="76">
        <v>278600</v>
      </c>
      <c r="M6" s="76">
        <v>303744</v>
      </c>
      <c r="N6" s="76">
        <v>324128</v>
      </c>
      <c r="O6" s="76">
        <v>361312</v>
      </c>
      <c r="P6" s="76">
        <v>357056</v>
      </c>
      <c r="Q6" s="76">
        <v>361536</v>
      </c>
      <c r="R6" s="76">
        <v>416416</v>
      </c>
      <c r="S6" s="76">
        <v>380464</v>
      </c>
      <c r="T6" s="76">
        <v>372288</v>
      </c>
      <c r="U6" s="76">
        <v>362096</v>
      </c>
      <c r="V6" s="76">
        <v>211400</v>
      </c>
      <c r="W6" s="76">
        <v>252000</v>
      </c>
      <c r="X6" s="76">
        <v>440160</v>
      </c>
      <c r="Y6" s="77">
        <v>358064</v>
      </c>
      <c r="Z6" s="77">
        <v>206976</v>
      </c>
      <c r="AA6" s="76">
        <v>240240</v>
      </c>
      <c r="AB6" s="77">
        <v>114912</v>
      </c>
      <c r="AC6" s="77">
        <v>152695</v>
      </c>
      <c r="AD6" s="76">
        <v>513408</v>
      </c>
      <c r="AE6" s="76">
        <v>356966</v>
      </c>
      <c r="AF6" s="76">
        <v>289497</v>
      </c>
      <c r="AG6" s="76">
        <v>293540</v>
      </c>
      <c r="AH6" s="76">
        <v>448280</v>
      </c>
      <c r="AI6" s="76">
        <v>201600</v>
      </c>
      <c r="AJ6" s="76">
        <v>446768</v>
      </c>
      <c r="AK6" s="76">
        <v>224840</v>
      </c>
      <c r="AL6" s="76">
        <v>520800</v>
      </c>
      <c r="AM6" s="76">
        <v>313544</v>
      </c>
      <c r="AN6" s="142">
        <v>154280</v>
      </c>
      <c r="AO6" s="149">
        <v>420000</v>
      </c>
      <c r="AP6" s="149">
        <v>420000</v>
      </c>
      <c r="AQ6" s="149">
        <v>210000</v>
      </c>
      <c r="AR6" s="149">
        <v>277200</v>
      </c>
      <c r="AS6" s="149">
        <v>626220</v>
      </c>
      <c r="AT6" s="171">
        <v>218400</v>
      </c>
      <c r="AU6" s="171">
        <v>352800</v>
      </c>
      <c r="AV6" s="171">
        <v>395584</v>
      </c>
      <c r="AW6" s="171">
        <v>375200</v>
      </c>
      <c r="AX6" s="171">
        <v>388640</v>
      </c>
      <c r="AY6" s="171">
        <v>547680</v>
      </c>
      <c r="AZ6" s="171">
        <v>501760</v>
      </c>
      <c r="BA6" s="171">
        <v>352800</v>
      </c>
      <c r="BB6" s="171">
        <v>515200</v>
      </c>
      <c r="BC6" s="171">
        <v>444920</v>
      </c>
      <c r="BD6" s="171">
        <v>305760</v>
      </c>
      <c r="BE6" s="171">
        <v>417032</v>
      </c>
      <c r="BF6" s="171">
        <v>369790</v>
      </c>
      <c r="BG6" s="171">
        <v>558096</v>
      </c>
      <c r="BH6" s="171">
        <v>374976</v>
      </c>
      <c r="BI6" s="171">
        <v>607824</v>
      </c>
    </row>
    <row r="7" spans="1:61" x14ac:dyDescent="0.35">
      <c r="A7" s="53" t="s">
        <v>326</v>
      </c>
      <c r="B7" s="65">
        <v>1160552</v>
      </c>
      <c r="C7" s="65">
        <v>1150770</v>
      </c>
      <c r="D7" s="65">
        <v>410410</v>
      </c>
      <c r="E7" s="65">
        <v>1124228</v>
      </c>
      <c r="F7" s="65">
        <v>460686</v>
      </c>
      <c r="G7" s="65">
        <v>433007</v>
      </c>
      <c r="H7" s="66">
        <v>731411</v>
      </c>
      <c r="I7" s="66">
        <v>738691</v>
      </c>
      <c r="J7" s="66">
        <v>687807</v>
      </c>
      <c r="K7" s="66">
        <v>775775</v>
      </c>
      <c r="L7" s="65">
        <v>301816</v>
      </c>
      <c r="M7" s="65"/>
      <c r="N7" s="65"/>
      <c r="O7" s="65"/>
      <c r="P7" s="65"/>
      <c r="Q7" s="65"/>
      <c r="R7" s="65"/>
      <c r="S7" s="65"/>
      <c r="T7" s="65"/>
      <c r="U7" s="65"/>
      <c r="V7" s="65"/>
      <c r="W7" s="66"/>
      <c r="X7" s="66">
        <v>476840</v>
      </c>
      <c r="Y7" s="66">
        <v>387902</v>
      </c>
      <c r="Z7" s="65">
        <v>224224</v>
      </c>
      <c r="AA7" s="66">
        <v>260260</v>
      </c>
      <c r="AB7" s="66">
        <v>124488</v>
      </c>
      <c r="AC7" s="66">
        <v>165419</v>
      </c>
      <c r="AD7" s="65">
        <v>556192</v>
      </c>
      <c r="AE7" s="65">
        <v>386713</v>
      </c>
      <c r="AF7" s="65">
        <v>313622</v>
      </c>
      <c r="AG7" s="65">
        <v>318001</v>
      </c>
      <c r="AH7" s="65">
        <v>485636</v>
      </c>
      <c r="AI7" s="65">
        <v>218400</v>
      </c>
      <c r="AJ7" s="65">
        <v>483998</v>
      </c>
      <c r="AK7" s="65">
        <v>243576</v>
      </c>
      <c r="AL7" s="65">
        <v>564200</v>
      </c>
      <c r="AM7" s="65">
        <v>339672</v>
      </c>
      <c r="AN7" s="144">
        <v>167136</v>
      </c>
      <c r="AO7" s="151"/>
      <c r="AP7" s="152"/>
      <c r="AQ7" s="152"/>
      <c r="AR7" s="152"/>
      <c r="AS7" s="152"/>
      <c r="AT7" s="155"/>
      <c r="AU7" s="155"/>
      <c r="AV7" s="157">
        <v>428548</v>
      </c>
      <c r="AW7" s="155"/>
      <c r="AX7" s="155"/>
      <c r="AY7" s="155"/>
      <c r="AZ7" s="155"/>
      <c r="BA7" s="157">
        <v>382200</v>
      </c>
      <c r="BB7" s="157">
        <v>558132</v>
      </c>
      <c r="BC7" s="157">
        <v>481996</v>
      </c>
      <c r="BD7" s="157">
        <v>331240</v>
      </c>
      <c r="BE7" s="157">
        <v>451784</v>
      </c>
      <c r="BF7" s="157">
        <v>400605</v>
      </c>
      <c r="BG7" s="157">
        <v>604604</v>
      </c>
      <c r="BH7" s="155"/>
      <c r="BI7" s="155"/>
    </row>
    <row r="8" spans="1:61" x14ac:dyDescent="0.35">
      <c r="A8" s="53" t="s">
        <v>327</v>
      </c>
      <c r="B8" s="65">
        <v>1249826</v>
      </c>
      <c r="C8" s="65">
        <v>1239291</v>
      </c>
      <c r="D8" s="65">
        <v>441980</v>
      </c>
      <c r="E8" s="65">
        <v>1210707</v>
      </c>
      <c r="F8" s="65">
        <v>496125</v>
      </c>
      <c r="G8" s="65">
        <v>466316</v>
      </c>
      <c r="H8" s="66">
        <v>787675</v>
      </c>
      <c r="I8" s="66">
        <v>795515</v>
      </c>
      <c r="J8" s="66">
        <v>740716</v>
      </c>
      <c r="K8" s="66">
        <v>835450</v>
      </c>
      <c r="L8" s="65">
        <v>325032</v>
      </c>
      <c r="M8" s="65"/>
      <c r="N8" s="65"/>
      <c r="O8" s="65"/>
      <c r="P8" s="65"/>
      <c r="Q8" s="65"/>
      <c r="R8" s="65"/>
      <c r="S8" s="65"/>
      <c r="T8" s="65"/>
      <c r="U8" s="65"/>
      <c r="V8" s="65"/>
      <c r="W8" s="66"/>
      <c r="X8" s="66">
        <v>513520</v>
      </c>
      <c r="Y8" s="66">
        <v>417740</v>
      </c>
      <c r="Z8" s="65">
        <v>241472</v>
      </c>
      <c r="AA8" s="65">
        <v>280280</v>
      </c>
      <c r="AB8" s="65">
        <v>134064</v>
      </c>
      <c r="AC8" s="65">
        <v>178144</v>
      </c>
      <c r="AD8" s="65">
        <v>598976</v>
      </c>
      <c r="AE8" s="65">
        <v>416460</v>
      </c>
      <c r="AF8" s="65">
        <v>337747</v>
      </c>
      <c r="AG8" s="65">
        <v>342463</v>
      </c>
      <c r="AH8" s="65">
        <v>522992</v>
      </c>
      <c r="AI8" s="65">
        <v>235200</v>
      </c>
      <c r="AJ8" s="65">
        <v>521228</v>
      </c>
      <c r="AK8" s="65">
        <v>262312</v>
      </c>
      <c r="AL8" s="65">
        <v>607600</v>
      </c>
      <c r="AM8" s="65">
        <v>365800</v>
      </c>
      <c r="AN8" s="144">
        <v>179992</v>
      </c>
      <c r="AO8" s="151"/>
      <c r="AP8" s="152"/>
      <c r="AQ8" s="152"/>
      <c r="AR8" s="152"/>
      <c r="AS8" s="152"/>
      <c r="AT8" s="155"/>
      <c r="AU8" s="155"/>
      <c r="AV8" s="157">
        <v>461514</v>
      </c>
      <c r="AW8" s="155"/>
      <c r="AX8" s="155"/>
      <c r="AY8" s="155"/>
      <c r="AZ8" s="155"/>
      <c r="BA8" s="157">
        <v>411600</v>
      </c>
      <c r="BB8" s="157">
        <v>601066</v>
      </c>
      <c r="BC8" s="157">
        <v>519072</v>
      </c>
      <c r="BD8" s="157">
        <v>356720</v>
      </c>
      <c r="BE8" s="157">
        <v>486536</v>
      </c>
      <c r="BF8" s="157">
        <v>431421</v>
      </c>
      <c r="BG8" s="157">
        <v>651112</v>
      </c>
      <c r="BH8" s="155"/>
      <c r="BI8" s="155"/>
    </row>
    <row r="9" spans="1:61" x14ac:dyDescent="0.35">
      <c r="A9" s="53" t="s">
        <v>328</v>
      </c>
      <c r="B9" s="65">
        <v>1339100</v>
      </c>
      <c r="C9" s="65">
        <v>1327811</v>
      </c>
      <c r="D9" s="65">
        <v>473550</v>
      </c>
      <c r="E9" s="65">
        <v>1297186</v>
      </c>
      <c r="F9" s="65">
        <v>531561</v>
      </c>
      <c r="G9" s="65">
        <v>499625</v>
      </c>
      <c r="H9" s="66">
        <v>843936</v>
      </c>
      <c r="I9" s="66">
        <v>852336</v>
      </c>
      <c r="J9" s="66">
        <v>793625</v>
      </c>
      <c r="K9" s="66">
        <v>895125</v>
      </c>
      <c r="L9" s="65">
        <v>348250</v>
      </c>
      <c r="M9" s="65"/>
      <c r="N9" s="65"/>
      <c r="O9" s="65"/>
      <c r="P9" s="65"/>
      <c r="Q9" s="65"/>
      <c r="R9" s="65"/>
      <c r="S9" s="65"/>
      <c r="T9" s="65"/>
      <c r="U9" s="65"/>
      <c r="V9" s="65"/>
      <c r="W9" s="66"/>
      <c r="X9" s="66">
        <v>550200</v>
      </c>
      <c r="Y9" s="66">
        <v>447580</v>
      </c>
      <c r="Z9" s="65">
        <v>258720</v>
      </c>
      <c r="AA9" s="65">
        <v>300300</v>
      </c>
      <c r="AB9" s="65">
        <v>143640</v>
      </c>
      <c r="AC9" s="65">
        <v>190869</v>
      </c>
      <c r="AD9" s="65">
        <v>641760</v>
      </c>
      <c r="AE9" s="65">
        <v>446208</v>
      </c>
      <c r="AF9" s="65">
        <v>361872</v>
      </c>
      <c r="AG9" s="65">
        <v>366926</v>
      </c>
      <c r="AH9" s="65">
        <v>560350</v>
      </c>
      <c r="AI9" s="65">
        <v>252000</v>
      </c>
      <c r="AJ9" s="65">
        <v>558460</v>
      </c>
      <c r="AK9" s="65">
        <v>281050</v>
      </c>
      <c r="AL9" s="65">
        <v>651000</v>
      </c>
      <c r="AM9" s="65">
        <v>391930</v>
      </c>
      <c r="AN9" s="144">
        <v>192850</v>
      </c>
      <c r="AO9" s="151"/>
      <c r="AP9" s="152"/>
      <c r="AQ9" s="152"/>
      <c r="AR9" s="152"/>
      <c r="AS9" s="152"/>
      <c r="AT9" s="155"/>
      <c r="AU9" s="155"/>
      <c r="AV9" s="157">
        <v>494480</v>
      </c>
      <c r="AW9" s="155"/>
      <c r="AX9" s="155"/>
      <c r="AY9" s="155"/>
      <c r="AZ9" s="155"/>
      <c r="BA9" s="157">
        <v>441000</v>
      </c>
      <c r="BB9" s="157">
        <v>644000</v>
      </c>
      <c r="BC9" s="157">
        <v>556150</v>
      </c>
      <c r="BD9" s="157">
        <v>382200</v>
      </c>
      <c r="BE9" s="157">
        <v>521290</v>
      </c>
      <c r="BF9" s="157">
        <v>462238</v>
      </c>
      <c r="BG9" s="157">
        <v>697620</v>
      </c>
      <c r="BH9" s="155"/>
      <c r="BI9" s="155"/>
    </row>
    <row r="10" spans="1:61" x14ac:dyDescent="0.35">
      <c r="A10" s="53" t="s">
        <v>329</v>
      </c>
      <c r="B10" s="65">
        <v>1428372</v>
      </c>
      <c r="C10" s="65">
        <v>1416332</v>
      </c>
      <c r="D10" s="65">
        <v>505120</v>
      </c>
      <c r="E10" s="65">
        <v>1383666</v>
      </c>
      <c r="F10" s="65">
        <v>567000</v>
      </c>
      <c r="G10" s="65">
        <v>532932</v>
      </c>
      <c r="H10" s="66">
        <v>900200</v>
      </c>
      <c r="I10" s="66">
        <v>909160</v>
      </c>
      <c r="J10" s="66">
        <v>846532</v>
      </c>
      <c r="K10" s="66">
        <v>954800</v>
      </c>
      <c r="L10" s="65">
        <v>371466</v>
      </c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6"/>
      <c r="X10" s="66">
        <v>586880</v>
      </c>
      <c r="Y10" s="66">
        <v>477418</v>
      </c>
      <c r="Z10" s="65">
        <v>275968</v>
      </c>
      <c r="AA10" s="65">
        <v>320320</v>
      </c>
      <c r="AB10" s="65">
        <v>153216</v>
      </c>
      <c r="AC10" s="65">
        <v>203593</v>
      </c>
      <c r="AD10" s="65">
        <v>684544</v>
      </c>
      <c r="AE10" s="65">
        <v>475955</v>
      </c>
      <c r="AF10" s="65">
        <v>385996</v>
      </c>
      <c r="AG10" s="65">
        <v>391386</v>
      </c>
      <c r="AH10" s="65">
        <v>597706</v>
      </c>
      <c r="AI10" s="65">
        <v>268800</v>
      </c>
      <c r="AJ10" s="65">
        <v>595690</v>
      </c>
      <c r="AK10" s="65">
        <v>299786</v>
      </c>
      <c r="AL10" s="65">
        <v>694400</v>
      </c>
      <c r="AM10" s="65">
        <v>418058</v>
      </c>
      <c r="AN10" s="144">
        <v>205706</v>
      </c>
      <c r="AO10" s="151"/>
      <c r="AP10" s="152"/>
      <c r="AQ10" s="152"/>
      <c r="AR10" s="152"/>
      <c r="AS10" s="152"/>
      <c r="AT10" s="155"/>
      <c r="AU10" s="155"/>
      <c r="AV10" s="157">
        <v>527444</v>
      </c>
      <c r="AW10" s="155"/>
      <c r="AX10" s="155"/>
      <c r="AY10" s="155"/>
      <c r="AZ10" s="155"/>
      <c r="BA10" s="157">
        <v>470400</v>
      </c>
      <c r="BB10" s="157">
        <v>686932</v>
      </c>
      <c r="BC10" s="157">
        <v>593226</v>
      </c>
      <c r="BD10" s="157">
        <v>407680</v>
      </c>
      <c r="BE10" s="157">
        <v>556042</v>
      </c>
      <c r="BF10" s="157">
        <v>493053</v>
      </c>
      <c r="BG10" s="157">
        <v>744128</v>
      </c>
      <c r="BH10" s="155"/>
      <c r="BI10" s="155"/>
    </row>
    <row r="11" spans="1:61" x14ac:dyDescent="0.35">
      <c r="A11" s="53" t="s">
        <v>330</v>
      </c>
      <c r="B11" s="65">
        <v>1517646</v>
      </c>
      <c r="C11" s="65">
        <v>1504853</v>
      </c>
      <c r="D11" s="65">
        <v>536690</v>
      </c>
      <c r="E11" s="65">
        <v>1470145</v>
      </c>
      <c r="F11" s="65">
        <v>602436</v>
      </c>
      <c r="G11" s="65">
        <v>566241</v>
      </c>
      <c r="H11" s="66">
        <v>956461</v>
      </c>
      <c r="I11" s="66">
        <v>965981</v>
      </c>
      <c r="J11" s="66">
        <v>899441</v>
      </c>
      <c r="K11" s="66">
        <v>1014475</v>
      </c>
      <c r="L11" s="65">
        <v>394682</v>
      </c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6"/>
      <c r="X11" s="66">
        <v>623560</v>
      </c>
      <c r="Y11" s="66">
        <v>507256</v>
      </c>
      <c r="Z11" s="65">
        <v>293216</v>
      </c>
      <c r="AA11" s="65">
        <v>340340</v>
      </c>
      <c r="AB11" s="65">
        <v>162792</v>
      </c>
      <c r="AC11" s="65">
        <v>216318</v>
      </c>
      <c r="AD11" s="65">
        <v>727328</v>
      </c>
      <c r="AE11" s="65">
        <v>505702</v>
      </c>
      <c r="AF11" s="65">
        <v>410121</v>
      </c>
      <c r="AG11" s="65">
        <v>415849</v>
      </c>
      <c r="AH11" s="65">
        <v>635062</v>
      </c>
      <c r="AI11" s="65">
        <v>285600</v>
      </c>
      <c r="AJ11" s="65">
        <v>632920</v>
      </c>
      <c r="AK11" s="65">
        <v>318522</v>
      </c>
      <c r="AL11" s="65">
        <v>737800</v>
      </c>
      <c r="AM11" s="65">
        <v>444186</v>
      </c>
      <c r="AN11" s="144">
        <v>218562</v>
      </c>
      <c r="AO11" s="151"/>
      <c r="AP11" s="152"/>
      <c r="AQ11" s="152"/>
      <c r="AR11" s="152"/>
      <c r="AS11" s="152"/>
      <c r="AT11" s="155"/>
      <c r="AU11" s="155"/>
      <c r="AV11" s="157">
        <v>560410</v>
      </c>
      <c r="AW11" s="155"/>
      <c r="AX11" s="155"/>
      <c r="AY11" s="155"/>
      <c r="AZ11" s="155"/>
      <c r="BA11" s="157">
        <v>499800</v>
      </c>
      <c r="BB11" s="157">
        <v>729866</v>
      </c>
      <c r="BC11" s="157">
        <v>630302</v>
      </c>
      <c r="BD11" s="157">
        <v>433160</v>
      </c>
      <c r="BE11" s="157">
        <v>590794</v>
      </c>
      <c r="BF11" s="157">
        <v>523868</v>
      </c>
      <c r="BG11" s="157">
        <v>790636</v>
      </c>
      <c r="BH11" s="155"/>
      <c r="BI11" s="155"/>
    </row>
    <row r="12" spans="1:61" x14ac:dyDescent="0.35">
      <c r="A12" s="53" t="s">
        <v>331</v>
      </c>
      <c r="B12" s="65">
        <v>1606920</v>
      </c>
      <c r="C12" s="65">
        <v>1593375</v>
      </c>
      <c r="D12" s="65">
        <v>568260</v>
      </c>
      <c r="E12" s="65">
        <v>1556625</v>
      </c>
      <c r="F12" s="65">
        <v>637875</v>
      </c>
      <c r="G12" s="65">
        <v>599550</v>
      </c>
      <c r="H12" s="66">
        <v>1012725</v>
      </c>
      <c r="I12" s="66">
        <v>1022805</v>
      </c>
      <c r="J12" s="66">
        <v>952350</v>
      </c>
      <c r="K12" s="66">
        <v>1074150</v>
      </c>
      <c r="L12" s="65">
        <v>417900</v>
      </c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6"/>
      <c r="X12" s="66">
        <v>660240</v>
      </c>
      <c r="Y12" s="66">
        <v>537096</v>
      </c>
      <c r="Z12" s="65">
        <v>310464</v>
      </c>
      <c r="AA12" s="65">
        <v>360360</v>
      </c>
      <c r="AB12" s="65">
        <v>172368</v>
      </c>
      <c r="AC12" s="65">
        <v>229042</v>
      </c>
      <c r="AD12" s="65">
        <v>770112</v>
      </c>
      <c r="AE12" s="65">
        <v>535449</v>
      </c>
      <c r="AF12" s="65">
        <v>434246</v>
      </c>
      <c r="AG12" s="65">
        <v>440311</v>
      </c>
      <c r="AH12" s="65">
        <v>672420</v>
      </c>
      <c r="AI12" s="65">
        <v>302400</v>
      </c>
      <c r="AJ12" s="65">
        <v>670152</v>
      </c>
      <c r="AK12" s="65">
        <v>337260</v>
      </c>
      <c r="AL12" s="65">
        <v>781200</v>
      </c>
      <c r="AM12" s="65">
        <v>470316</v>
      </c>
      <c r="AN12" s="144">
        <v>231420</v>
      </c>
      <c r="AO12" s="151"/>
      <c r="AP12" s="152"/>
      <c r="AQ12" s="152"/>
      <c r="AR12" s="152"/>
      <c r="AS12" s="152"/>
      <c r="AT12" s="155"/>
      <c r="AU12" s="155"/>
      <c r="AV12" s="157">
        <v>593376</v>
      </c>
      <c r="AW12" s="155"/>
      <c r="AX12" s="155"/>
      <c r="AY12" s="155"/>
      <c r="AZ12" s="155"/>
      <c r="BA12" s="157">
        <v>529200</v>
      </c>
      <c r="BB12" s="157">
        <v>772800</v>
      </c>
      <c r="BC12" s="157">
        <v>667380</v>
      </c>
      <c r="BD12" s="157">
        <v>458640</v>
      </c>
      <c r="BE12" s="157">
        <v>625548</v>
      </c>
      <c r="BF12" s="157">
        <v>554685</v>
      </c>
      <c r="BG12" s="157">
        <v>837144</v>
      </c>
      <c r="BH12" s="155"/>
      <c r="BI12" s="155"/>
    </row>
    <row r="13" spans="1:61" x14ac:dyDescent="0.35">
      <c r="A13" s="53" t="s">
        <v>332</v>
      </c>
      <c r="B13" s="65">
        <v>1696192</v>
      </c>
      <c r="C13" s="65">
        <v>1681895</v>
      </c>
      <c r="D13" s="65">
        <v>599830</v>
      </c>
      <c r="E13" s="65">
        <v>1643103</v>
      </c>
      <c r="F13" s="65">
        <v>673311</v>
      </c>
      <c r="G13" s="65">
        <v>632857</v>
      </c>
      <c r="H13" s="66">
        <v>1068986</v>
      </c>
      <c r="I13" s="66">
        <v>1079626</v>
      </c>
      <c r="J13" s="66">
        <v>1005257</v>
      </c>
      <c r="K13" s="66">
        <v>1133825</v>
      </c>
      <c r="L13" s="65">
        <v>441116</v>
      </c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6"/>
      <c r="X13" s="66">
        <v>696920</v>
      </c>
      <c r="Y13" s="66">
        <v>566934</v>
      </c>
      <c r="Z13" s="65">
        <v>327712</v>
      </c>
      <c r="AA13" s="65">
        <v>380380</v>
      </c>
      <c r="AB13" s="65">
        <v>181944</v>
      </c>
      <c r="AC13" s="65">
        <v>241767</v>
      </c>
      <c r="AD13" s="65">
        <v>812896</v>
      </c>
      <c r="AE13" s="65">
        <v>565196</v>
      </c>
      <c r="AF13" s="65">
        <v>458371</v>
      </c>
      <c r="AG13" s="65">
        <v>464772</v>
      </c>
      <c r="AH13" s="65">
        <v>709776</v>
      </c>
      <c r="AI13" s="65">
        <v>319200</v>
      </c>
      <c r="AJ13" s="65">
        <v>707382</v>
      </c>
      <c r="AK13" s="65">
        <v>355996</v>
      </c>
      <c r="AL13" s="65">
        <v>824600</v>
      </c>
      <c r="AM13" s="65">
        <v>496444</v>
      </c>
      <c r="AN13" s="144">
        <v>244276</v>
      </c>
      <c r="AO13" s="151"/>
      <c r="AP13" s="152"/>
      <c r="AQ13" s="152"/>
      <c r="AR13" s="152"/>
      <c r="AS13" s="152"/>
      <c r="AT13" s="155"/>
      <c r="AU13" s="155"/>
      <c r="AV13" s="157">
        <v>626340</v>
      </c>
      <c r="AW13" s="155"/>
      <c r="AX13" s="155"/>
      <c r="AY13" s="155"/>
      <c r="AZ13" s="155"/>
      <c r="BA13" s="157">
        <v>558600</v>
      </c>
      <c r="BB13" s="157">
        <v>815732</v>
      </c>
      <c r="BC13" s="157">
        <v>704456</v>
      </c>
      <c r="BD13" s="157">
        <v>484120</v>
      </c>
      <c r="BE13" s="157">
        <v>660300</v>
      </c>
      <c r="BF13" s="157">
        <v>585501</v>
      </c>
      <c r="BG13" s="157">
        <v>883652</v>
      </c>
      <c r="BH13" s="155"/>
      <c r="BI13" s="155"/>
    </row>
    <row r="14" spans="1:61" x14ac:dyDescent="0.35">
      <c r="A14" s="53" t="s">
        <v>333</v>
      </c>
      <c r="B14" s="65">
        <v>1785466</v>
      </c>
      <c r="C14" s="65">
        <v>1770416</v>
      </c>
      <c r="D14" s="65">
        <v>631400</v>
      </c>
      <c r="E14" s="65">
        <v>1729582</v>
      </c>
      <c r="F14" s="65">
        <v>708750</v>
      </c>
      <c r="G14" s="65">
        <v>666166</v>
      </c>
      <c r="H14" s="66">
        <v>1125250</v>
      </c>
      <c r="I14" s="66">
        <v>1136450</v>
      </c>
      <c r="J14" s="66">
        <v>1058166</v>
      </c>
      <c r="K14" s="66">
        <v>1193500</v>
      </c>
      <c r="L14" s="65">
        <v>464332</v>
      </c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6"/>
      <c r="X14" s="66">
        <v>733600</v>
      </c>
      <c r="Y14" s="66">
        <v>596772</v>
      </c>
      <c r="Z14" s="65">
        <v>344960</v>
      </c>
      <c r="AA14" s="65">
        <v>400400</v>
      </c>
      <c r="AB14" s="65">
        <v>191520</v>
      </c>
      <c r="AC14" s="65">
        <v>254492</v>
      </c>
      <c r="AD14" s="65">
        <v>855680</v>
      </c>
      <c r="AE14" s="65">
        <v>594944</v>
      </c>
      <c r="AF14" s="65">
        <v>482496</v>
      </c>
      <c r="AG14" s="65">
        <v>489234</v>
      </c>
      <c r="AH14" s="65">
        <v>747132</v>
      </c>
      <c r="AI14" s="65">
        <v>336000</v>
      </c>
      <c r="AJ14" s="65">
        <v>744612</v>
      </c>
      <c r="AK14" s="65">
        <v>374732</v>
      </c>
      <c r="AL14" s="65">
        <v>868000</v>
      </c>
      <c r="AM14" s="65">
        <v>522572</v>
      </c>
      <c r="AN14" s="144">
        <v>257132</v>
      </c>
      <c r="AO14" s="151"/>
      <c r="AP14" s="152"/>
      <c r="AQ14" s="152"/>
      <c r="AR14" s="152"/>
      <c r="AS14" s="152"/>
      <c r="AT14" s="155"/>
      <c r="AU14" s="155"/>
      <c r="AV14" s="157">
        <v>659306</v>
      </c>
      <c r="AW14" s="155"/>
      <c r="AX14" s="155"/>
      <c r="AY14" s="155"/>
      <c r="AZ14" s="155"/>
      <c r="BA14" s="157">
        <v>588000</v>
      </c>
      <c r="BB14" s="157">
        <v>858666</v>
      </c>
      <c r="BC14" s="157">
        <v>741532</v>
      </c>
      <c r="BD14" s="157">
        <v>509600</v>
      </c>
      <c r="BE14" s="157">
        <v>695052</v>
      </c>
      <c r="BF14" s="157">
        <v>616316</v>
      </c>
      <c r="BG14" s="157">
        <v>930160</v>
      </c>
      <c r="BH14" s="155"/>
      <c r="BI14" s="155"/>
    </row>
    <row r="15" spans="1:61" x14ac:dyDescent="0.35">
      <c r="A15" s="53" t="s">
        <v>334</v>
      </c>
      <c r="B15" s="65">
        <v>1874740</v>
      </c>
      <c r="C15" s="65">
        <v>1858936</v>
      </c>
      <c r="D15" s="65">
        <v>662970</v>
      </c>
      <c r="E15" s="65">
        <v>1816061</v>
      </c>
      <c r="F15" s="65">
        <v>744186</v>
      </c>
      <c r="G15" s="65">
        <v>699475</v>
      </c>
      <c r="H15" s="66">
        <v>1181511</v>
      </c>
      <c r="I15" s="66">
        <v>1193271</v>
      </c>
      <c r="J15" s="66">
        <v>1111075</v>
      </c>
      <c r="K15" s="66">
        <v>1253175</v>
      </c>
      <c r="L15" s="65">
        <v>487550</v>
      </c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6"/>
      <c r="X15" s="66">
        <v>770280</v>
      </c>
      <c r="Y15" s="66">
        <v>626612</v>
      </c>
      <c r="Z15" s="65">
        <v>362208</v>
      </c>
      <c r="AA15" s="65">
        <v>420420</v>
      </c>
      <c r="AB15" s="65">
        <v>201096</v>
      </c>
      <c r="AC15" s="65">
        <v>267216</v>
      </c>
      <c r="AD15" s="65">
        <v>898464</v>
      </c>
      <c r="AE15" s="65">
        <v>624691</v>
      </c>
      <c r="AF15" s="65">
        <v>506620</v>
      </c>
      <c r="AG15" s="65">
        <v>513696</v>
      </c>
      <c r="AH15" s="65">
        <v>784490</v>
      </c>
      <c r="AI15" s="65">
        <v>352800</v>
      </c>
      <c r="AJ15" s="65">
        <v>781844</v>
      </c>
      <c r="AK15" s="65">
        <v>393470</v>
      </c>
      <c r="AL15" s="65">
        <v>911400</v>
      </c>
      <c r="AM15" s="65">
        <v>548702</v>
      </c>
      <c r="AN15" s="144">
        <v>269990</v>
      </c>
      <c r="AO15" s="151"/>
      <c r="AP15" s="152"/>
      <c r="AQ15" s="152"/>
      <c r="AR15" s="152"/>
      <c r="AS15" s="152"/>
      <c r="AT15" s="155"/>
      <c r="AU15" s="155"/>
      <c r="AV15" s="157">
        <v>692272</v>
      </c>
      <c r="AW15" s="155"/>
      <c r="AX15" s="155"/>
      <c r="AY15" s="155"/>
      <c r="AZ15" s="155"/>
      <c r="BA15" s="157">
        <v>617400</v>
      </c>
      <c r="BB15" s="157">
        <v>901600</v>
      </c>
      <c r="BC15" s="157">
        <v>778610</v>
      </c>
      <c r="BD15" s="157">
        <v>535080</v>
      </c>
      <c r="BE15" s="157">
        <v>729806</v>
      </c>
      <c r="BF15" s="157">
        <v>647133</v>
      </c>
      <c r="BG15" s="157">
        <v>976668</v>
      </c>
      <c r="BH15" s="155"/>
      <c r="BI15" s="155"/>
    </row>
    <row r="16" spans="1:61" x14ac:dyDescent="0.35">
      <c r="A16" s="53" t="s">
        <v>335</v>
      </c>
      <c r="B16" s="65">
        <v>1964012</v>
      </c>
      <c r="C16" s="65">
        <v>1947457</v>
      </c>
      <c r="D16" s="65">
        <v>694540</v>
      </c>
      <c r="E16" s="65">
        <v>1902541</v>
      </c>
      <c r="F16" s="65">
        <v>779625</v>
      </c>
      <c r="G16" s="65">
        <v>732782</v>
      </c>
      <c r="H16" s="66">
        <v>1237775</v>
      </c>
      <c r="I16" s="66">
        <v>1250095</v>
      </c>
      <c r="J16" s="66">
        <v>1163982</v>
      </c>
      <c r="K16" s="66">
        <v>1312850</v>
      </c>
      <c r="L16" s="65">
        <v>510766</v>
      </c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6"/>
      <c r="X16" s="66">
        <v>806960</v>
      </c>
      <c r="Y16" s="66">
        <v>656450</v>
      </c>
      <c r="Z16" s="65">
        <v>379456</v>
      </c>
      <c r="AA16" s="65">
        <v>440440</v>
      </c>
      <c r="AB16" s="65">
        <v>210672</v>
      </c>
      <c r="AC16" s="65">
        <v>279941</v>
      </c>
      <c r="AD16" s="65">
        <v>941248</v>
      </c>
      <c r="AE16" s="65">
        <v>654438</v>
      </c>
      <c r="AF16" s="65">
        <v>530745</v>
      </c>
      <c r="AG16" s="65">
        <v>538157</v>
      </c>
      <c r="AH16" s="65">
        <v>821846</v>
      </c>
      <c r="AI16" s="65">
        <v>369600</v>
      </c>
      <c r="AJ16" s="65">
        <v>819074</v>
      </c>
      <c r="AK16" s="65">
        <v>412206</v>
      </c>
      <c r="AL16" s="65">
        <v>954800</v>
      </c>
      <c r="AM16" s="65">
        <v>574830</v>
      </c>
      <c r="AN16" s="144">
        <v>282846</v>
      </c>
      <c r="AO16" s="151"/>
      <c r="AP16" s="152"/>
      <c r="AQ16" s="152"/>
      <c r="AR16" s="152"/>
      <c r="AS16" s="152"/>
      <c r="AT16" s="155"/>
      <c r="AU16" s="155"/>
      <c r="AV16" s="157">
        <v>725236</v>
      </c>
      <c r="AW16" s="155"/>
      <c r="AX16" s="155"/>
      <c r="AY16" s="155"/>
      <c r="AZ16" s="155"/>
      <c r="BA16" s="157">
        <v>646800</v>
      </c>
      <c r="BB16" s="157">
        <v>944532</v>
      </c>
      <c r="BC16" s="157">
        <v>815686</v>
      </c>
      <c r="BD16" s="157">
        <v>560560</v>
      </c>
      <c r="BE16" s="157">
        <v>764558</v>
      </c>
      <c r="BF16" s="157">
        <v>677948</v>
      </c>
      <c r="BG16" s="157">
        <v>1023176</v>
      </c>
      <c r="BH16" s="155"/>
      <c r="BI16" s="155"/>
    </row>
    <row r="17" spans="1:61" x14ac:dyDescent="0.35">
      <c r="A17" s="53" t="s">
        <v>336</v>
      </c>
      <c r="B17" s="65">
        <v>2053286</v>
      </c>
      <c r="C17" s="65">
        <v>2035978</v>
      </c>
      <c r="D17" s="65">
        <v>726110</v>
      </c>
      <c r="E17" s="65">
        <v>1989020</v>
      </c>
      <c r="F17" s="65">
        <v>815061</v>
      </c>
      <c r="G17" s="65">
        <v>766091</v>
      </c>
      <c r="H17" s="66">
        <v>1294036</v>
      </c>
      <c r="I17" s="66">
        <v>1306916</v>
      </c>
      <c r="J17" s="66">
        <v>1216891</v>
      </c>
      <c r="K17" s="66">
        <v>1372525</v>
      </c>
      <c r="L17" s="65">
        <v>533982</v>
      </c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6"/>
      <c r="X17" s="66">
        <v>843640</v>
      </c>
      <c r="Y17" s="66">
        <v>686288</v>
      </c>
      <c r="Z17" s="65">
        <v>396704</v>
      </c>
      <c r="AA17" s="65">
        <v>460460</v>
      </c>
      <c r="AB17" s="65">
        <v>220248</v>
      </c>
      <c r="AC17" s="65">
        <v>292665</v>
      </c>
      <c r="AD17" s="65">
        <v>984032</v>
      </c>
      <c r="AE17" s="65">
        <v>684185</v>
      </c>
      <c r="AF17" s="65">
        <v>554870</v>
      </c>
      <c r="AG17" s="65">
        <v>562619</v>
      </c>
      <c r="AH17" s="65">
        <v>859202</v>
      </c>
      <c r="AI17" s="65">
        <v>386400</v>
      </c>
      <c r="AJ17" s="65">
        <v>856304</v>
      </c>
      <c r="AK17" s="65">
        <v>430942</v>
      </c>
      <c r="AL17" s="65">
        <v>998200</v>
      </c>
      <c r="AM17" s="65">
        <v>600958</v>
      </c>
      <c r="AN17" s="144">
        <v>295702</v>
      </c>
      <c r="AO17" s="151"/>
      <c r="AP17" s="152"/>
      <c r="AQ17" s="152"/>
      <c r="AR17" s="152"/>
      <c r="AS17" s="152"/>
      <c r="AT17" s="155"/>
      <c r="AU17" s="155"/>
      <c r="AV17" s="157">
        <v>758202</v>
      </c>
      <c r="AW17" s="155"/>
      <c r="AX17" s="155"/>
      <c r="AY17" s="155"/>
      <c r="AZ17" s="155"/>
      <c r="BA17" s="157">
        <v>676200</v>
      </c>
      <c r="BB17" s="157">
        <v>987466</v>
      </c>
      <c r="BC17" s="157">
        <v>852762</v>
      </c>
      <c r="BD17" s="157">
        <v>586040</v>
      </c>
      <c r="BE17" s="157">
        <v>799310</v>
      </c>
      <c r="BF17" s="157">
        <v>708764</v>
      </c>
      <c r="BG17" s="157">
        <v>1069684</v>
      </c>
      <c r="BH17" s="155"/>
      <c r="BI17" s="155"/>
    </row>
    <row r="39" spans="12:13" x14ac:dyDescent="0.35">
      <c r="L39" s="3" t="s">
        <v>342</v>
      </c>
    </row>
    <row r="40" spans="12:13" x14ac:dyDescent="0.35">
      <c r="L40" s="3"/>
      <c r="M40" s="3" t="s">
        <v>343</v>
      </c>
    </row>
  </sheetData>
  <phoneticPr fontId="9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914f2b2-bb9a-4660-801f-7e94a6439d12">
      <Terms xmlns="http://schemas.microsoft.com/office/infopath/2007/PartnerControls"/>
    </lcf76f155ced4ddcb4097134ff3c332f>
    <TaxCatchAll xmlns="9e5ccdad-be07-496d-8f62-f6064ab2d86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58984005F514D469A646D1CBF6094FB" ma:contentTypeVersion="16" ma:contentTypeDescription="新しいドキュメントを作成します。" ma:contentTypeScope="" ma:versionID="1e54570535ceb1cdfb53486b93438017">
  <xsd:schema xmlns:xsd="http://www.w3.org/2001/XMLSchema" xmlns:xs="http://www.w3.org/2001/XMLSchema" xmlns:p="http://schemas.microsoft.com/office/2006/metadata/properties" xmlns:ns2="3914f2b2-bb9a-4660-801f-7e94a6439d12" xmlns:ns3="9e5ccdad-be07-496d-8f62-f6064ab2d868" targetNamespace="http://schemas.microsoft.com/office/2006/metadata/properties" ma:root="true" ma:fieldsID="0424b2c3f948c66ad52d0e576c5543b6" ns2:_="" ns3:_="">
    <xsd:import namespace="3914f2b2-bb9a-4660-801f-7e94a6439d12"/>
    <xsd:import namespace="9e5ccdad-be07-496d-8f62-f6064ab2d8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14f2b2-bb9a-4660-801f-7e94a6439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b00d7e9a-a168-49cd-8b57-06f72deabcb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ccdad-be07-496d-8f62-f6064ab2d86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87f414b-9e6c-4a5c-8215-2a344308ab2a}" ma:internalName="TaxCatchAll" ma:showField="CatchAllData" ma:web="9e5ccdad-be07-496d-8f62-f6064ab2d8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C6B3D4-7A45-46FC-84BA-21E3B24D795E}">
  <ds:schemaRefs>
    <ds:schemaRef ds:uri="http://schemas.microsoft.com/office/2006/metadata/properties"/>
    <ds:schemaRef ds:uri="http://schemas.microsoft.com/office/infopath/2007/PartnerControls"/>
    <ds:schemaRef ds:uri="3914f2b2-bb9a-4660-801f-7e94a6439d12"/>
    <ds:schemaRef ds:uri="9e5ccdad-be07-496d-8f62-f6064ab2d868"/>
  </ds:schemaRefs>
</ds:datastoreItem>
</file>

<file path=customXml/itemProps2.xml><?xml version="1.0" encoding="utf-8"?>
<ds:datastoreItem xmlns:ds="http://schemas.openxmlformats.org/officeDocument/2006/customXml" ds:itemID="{C7F7227A-6144-4B4F-B637-6D05472A91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14f2b2-bb9a-4660-801f-7e94a6439d12"/>
    <ds:schemaRef ds:uri="9e5ccdad-be07-496d-8f62-f6064ab2d8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7907AF-A3BF-4800-AC5A-A09961EFB5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注文書 </vt:lpstr>
      <vt:lpstr>内容変更詳細</vt:lpstr>
      <vt:lpstr>長期契約用注文書</vt:lpstr>
      <vt:lpstr>公共図書館価格表</vt:lpstr>
      <vt:lpstr>価格表</vt:lpstr>
      <vt:lpstr>Q_価格表エクセル作成用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牛山順子</dc:creator>
  <cp:keywords/>
  <dc:description/>
  <cp:lastModifiedBy>西岡 尚樹</cp:lastModifiedBy>
  <cp:revision/>
  <dcterms:created xsi:type="dcterms:W3CDTF">2023-02-09T05:06:03Z</dcterms:created>
  <dcterms:modified xsi:type="dcterms:W3CDTF">2025-07-29T04:56:54Z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0x010100558984005F514D469A646D1CBF6094FB</vt:lpwstr>
  </property>
  <property fmtid="{D5CDD505-2E9C-101B-9397-08002B2CF9AE}" pid="3" name="MediaServiceImageTags">
    <vt:lpwstr/>
  </property>
</Properties>
</file>